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urves" sheetId="1" state="visible" r:id="rId3"/>
    <sheet name="Dec 1" sheetId="2" state="visible" r:id="rId4"/>
    <sheet name="Dec 2" sheetId="3" state="visible" r:id="rId5"/>
    <sheet name="Dec 3" sheetId="4" state="visible" r:id="rId6"/>
    <sheet name="Dec 4" sheetId="5" state="visible" r:id="rId7"/>
    <sheet name="Dec 5" sheetId="6" state="visible" r:id="rId8"/>
    <sheet name="Dec 6" sheetId="7" state="visible" r:id="rId9"/>
    <sheet name="Dec 7" sheetId="8" state="visible" r:id="rId10"/>
    <sheet name="Dec 8" sheetId="9" state="visible" r:id="rId11"/>
    <sheet name="Dec 9" sheetId="10" state="visible" r:id="rId12"/>
    <sheet name="Dec 10" sheetId="11" state="visible" r:id="rId13"/>
    <sheet name="Dec 11" sheetId="12" state="visible" r:id="rId14"/>
    <sheet name="Dec 12" sheetId="13" state="visible" r:id="rId15"/>
    <sheet name="Dec 13" sheetId="14" state="visible" r:id="rId16"/>
  </sheets>
  <externalReferences>
    <externalReference r:id="rId17"/>
  </externalReferences>
  <definedNames>
    <definedName function="false" hidden="false" localSheetId="1" name="_xlnm.Print_Area" vbProcedure="false">'Dec 1'!$A$1:$P$38</definedName>
    <definedName function="false" hidden="false" localSheetId="10" name="_xlnm.Print_Area" vbProcedure="false">'Dec 10'!$A$1:$P$38</definedName>
    <definedName function="false" hidden="false" localSheetId="11" name="_xlnm.Print_Area" vbProcedure="false">'Dec 11'!$A$1:$P$38</definedName>
    <definedName function="false" hidden="false" localSheetId="12" name="_xlnm.Print_Area" vbProcedure="false">'Dec 12'!$A$1:$P$38</definedName>
    <definedName function="false" hidden="false" localSheetId="13" name="_xlnm.Print_Area" vbProcedure="false">'Dec 13'!$A$1:$P$38</definedName>
    <definedName function="false" hidden="false" localSheetId="2" name="_xlnm.Print_Area" vbProcedure="false">'Dec 2'!$A$1:$P$38</definedName>
    <definedName function="false" hidden="false" localSheetId="3" name="_xlnm.Print_Area" vbProcedure="false">'Dec 3'!$A$1:$P$38</definedName>
    <definedName function="false" hidden="false" localSheetId="4" name="_xlnm.Print_Area" vbProcedure="false">'Dec 4'!$A$1:$P$38</definedName>
    <definedName function="false" hidden="false" localSheetId="5" name="_xlnm.Print_Area" vbProcedure="false">'Dec 5'!$A$1:$P$38</definedName>
    <definedName function="false" hidden="false" localSheetId="6" name="_xlnm.Print_Area" vbProcedure="false">'Dec 6'!$A$1:$P$38</definedName>
    <definedName function="false" hidden="false" localSheetId="7" name="_xlnm.Print_Area" vbProcedure="false">'Dec 7'!$A$1:$P$38</definedName>
    <definedName function="false" hidden="false" localSheetId="8" name="_xlnm.Print_Area" vbProcedure="false">'Dec 8'!$A$1:$P$38</definedName>
    <definedName function="false" hidden="false" localSheetId="9" name="_xlnm.Print_Area" vbProcedure="false">'Dec 9'!$A$1:$P$38</definedName>
    <definedName function="false" hidden="false" name="Alliance" vbProcedure="false">#REF!</definedName>
    <definedName function="false" hidden="false" name="Columbus" vbProcedure="false">#REF!</definedName>
    <definedName function="false" hidden="false" name="curve" vbProcedure="false">#REF!</definedName>
    <definedName function="false" hidden="false" name="Dayton" vbProcedure="false">#REF!</definedName>
    <definedName function="false" hidden="false" name="Degrees" vbProcedure="false">#REF!</definedName>
    <definedName function="false" hidden="false" name="Lima" vbProcedure="false">#REF!</definedName>
    <definedName function="false" hidden="false" name="Mansfield" vbProcedure="false">#REF!</definedName>
    <definedName function="false" hidden="false" name="New_Castle" vbProcedure="false">#REF!</definedName>
    <definedName function="false" hidden="false" name="Ohio_Misc_" vbProcedure="false">#REF!</definedName>
    <definedName function="false" hidden="false" name="Parma" vbProcedure="false">#REF!</definedName>
    <definedName function="false" hidden="false" name="Pittsburg" vbProcedure="false">#REF!</definedName>
    <definedName function="false" hidden="false" name="Portsmouth" vbProcedure="false">#REF!</definedName>
    <definedName function="false" hidden="false" name="Sandusky" vbProcedure="false">#REF!</definedName>
    <definedName function="false" hidden="false" name="Table" vbProcedure="false">#REF!</definedName>
    <definedName function="false" hidden="false" name="Toledo" vbProcedure="false">#REF!</definedName>
    <definedName function="false" hidden="false" name="Total" vbProcedure="false">#REF!</definedName>
    <definedName function="false" hidden="false" localSheetId="0" name="Alliance" vbProcedure="false">curves!$B$3:$B$80</definedName>
    <definedName function="false" hidden="false" localSheetId="0" name="Columbus" vbProcedure="false">curves!$C$3:$C$85</definedName>
    <definedName function="false" hidden="false" localSheetId="0" name="curve" vbProcedure="false">curves!$A$2:$M$90</definedName>
    <definedName function="false" hidden="false" localSheetId="0" name="Dayton" vbProcedure="false">curves!$D$3:$D$85</definedName>
    <definedName function="false" hidden="false" localSheetId="0" name="Degrees" vbProcedure="false">curves!$A$3:$A$80</definedName>
    <definedName function="false" hidden="false" localSheetId="0" name="Excel_BuiltIn__FilterDatabase" vbProcedure="false">curves!$B$82:$B$86</definedName>
    <definedName function="false" hidden="false" localSheetId="0" name="Lima" vbProcedure="false">curves!$E$3:$E$85</definedName>
    <definedName function="false" hidden="false" localSheetId="0" name="Mansfield" vbProcedure="false">curves!$F$3:$F$85</definedName>
    <definedName function="false" hidden="false" localSheetId="0" name="New_Castle" vbProcedure="false">curves!$G$3:$G$85</definedName>
    <definedName function="false" hidden="false" localSheetId="0" name="Ohio_Misc_" vbProcedure="false">curves!$H$3:$H$85</definedName>
    <definedName function="false" hidden="false" localSheetId="0" name="Parma" vbProcedure="false">curves!$I$3:$I$85</definedName>
    <definedName function="false" hidden="false" localSheetId="0" name="Pittsburg" vbProcedure="false">curves!$J$3:$J$85</definedName>
    <definedName function="false" hidden="false" localSheetId="0" name="Portsmouth" vbProcedure="false">curves!$K$3:$K$85</definedName>
    <definedName function="false" hidden="false" localSheetId="0" name="Sandusky" vbProcedure="false">curves!$L$3:$L$85</definedName>
    <definedName function="false" hidden="false" localSheetId="0" name="Table" vbProcedure="false">curves!$D$2:$G$14</definedName>
    <definedName function="false" hidden="false" localSheetId="0" name="Toledo" vbProcedure="false">curves!$M$3:$M$85</definedName>
    <definedName function="false" hidden="false" localSheetId="0" name="Total" vbProcedure="false">curves!$N$3:$N$87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<sst xmlns="http://schemas.openxmlformats.org/spreadsheetml/2006/main" count="726" uniqueCount="66">
  <si>
    <t xml:space="preserve">Dekatherms</t>
  </si>
  <si>
    <t xml:space="preserve">Degrees</t>
  </si>
  <si>
    <t xml:space="preserve">Alliance</t>
  </si>
  <si>
    <t xml:space="preserve">Columbus</t>
  </si>
  <si>
    <t xml:space="preserve">Dayton</t>
  </si>
  <si>
    <t xml:space="preserve">Lima</t>
  </si>
  <si>
    <t xml:space="preserve">Mansfield</t>
  </si>
  <si>
    <t xml:space="preserve">New Castle</t>
  </si>
  <si>
    <t xml:space="preserve">Ohio Misc.</t>
  </si>
  <si>
    <t xml:space="preserve">Parma</t>
  </si>
  <si>
    <t xml:space="preserve">Pittsburg</t>
  </si>
  <si>
    <t xml:space="preserve">Portsmouth</t>
  </si>
  <si>
    <t xml:space="preserve">Sandusky</t>
  </si>
  <si>
    <t xml:space="preserve">Toledo</t>
  </si>
  <si>
    <t xml:space="preserve">Total</t>
  </si>
  <si>
    <t xml:space="preserve">COH CHOICE NOMINATIONS TO ACTUALS</t>
  </si>
  <si>
    <t xml:space="preserve">FOR GAS DAY</t>
  </si>
  <si>
    <t xml:space="preserve">MA</t>
  </si>
  <si>
    <t xml:space="preserve">NOM ID</t>
  </si>
  <si>
    <t xml:space="preserve">FT</t>
  </si>
  <si>
    <t xml:space="preserve">AT</t>
  </si>
  <si>
    <t xml:space="preserve">FORECASTED</t>
  </si>
  <si>
    <t xml:space="preserve">ACTUALS</t>
  </si>
  <si>
    <t xml:space="preserve">CONTRACT #</t>
  </si>
  <si>
    <t xml:space="preserve">% Storage</t>
  </si>
  <si>
    <t xml:space="preserve">Over</t>
  </si>
  <si>
    <t xml:space="preserve">Sto</t>
  </si>
  <si>
    <t xml:space="preserve">Flo</t>
  </si>
  <si>
    <t xml:space="preserve">FT DROP</t>
  </si>
  <si>
    <t xml:space="preserve">AT DROP</t>
  </si>
  <si>
    <t xml:space="preserve">COH 3-15</t>
  </si>
  <si>
    <t xml:space="preserve">22-15</t>
  </si>
  <si>
    <t xml:space="preserve">x</t>
  </si>
  <si>
    <t xml:space="preserve">COH 5-2</t>
  </si>
  <si>
    <t xml:space="preserve">23N-02</t>
  </si>
  <si>
    <t xml:space="preserve">COH 5-7</t>
  </si>
  <si>
    <t xml:space="preserve">23N-07</t>
  </si>
  <si>
    <t xml:space="preserve">COH 7-1</t>
  </si>
  <si>
    <t xml:space="preserve">23-01</t>
  </si>
  <si>
    <t xml:space="preserve">COH 7-3</t>
  </si>
  <si>
    <t xml:space="preserve">23-03</t>
  </si>
  <si>
    <t xml:space="preserve">% </t>
  </si>
  <si>
    <t xml:space="preserve">COH 7-4</t>
  </si>
  <si>
    <t xml:space="preserve">23-04</t>
  </si>
  <si>
    <t xml:space="preserve">Storage</t>
  </si>
  <si>
    <t xml:space="preserve">#67694</t>
  </si>
  <si>
    <t xml:space="preserve">N/A</t>
  </si>
  <si>
    <t xml:space="preserve">COH 7-5</t>
  </si>
  <si>
    <t xml:space="preserve">23-05</t>
  </si>
  <si>
    <t xml:space="preserve">COH 7-6</t>
  </si>
  <si>
    <t xml:space="preserve">23-06</t>
  </si>
  <si>
    <t xml:space="preserve">COH 7-8</t>
  </si>
  <si>
    <t xml:space="preserve">23-08</t>
  </si>
  <si>
    <t xml:space="preserve">COH 7-9</t>
  </si>
  <si>
    <t xml:space="preserve">23-09</t>
  </si>
  <si>
    <t xml:space="preserve">COH 8-35</t>
  </si>
  <si>
    <t xml:space="preserve">24-35</t>
  </si>
  <si>
    <t xml:space="preserve">COH 8-39</t>
  </si>
  <si>
    <t xml:space="preserve">24-39</t>
  </si>
  <si>
    <t xml:space="preserve">1.Nom to COH</t>
  </si>
  <si>
    <t xml:space="preserve">1. Email to COH</t>
  </si>
  <si>
    <t xml:space="preserve">FOM</t>
  </si>
  <si>
    <t xml:space="preserve">2.Email to ENA</t>
  </si>
  <si>
    <t xml:space="preserve">2. Email to ENA</t>
  </si>
  <si>
    <t xml:space="preserve">Buy/(Sell) NPC (from/to) ENA</t>
  </si>
  <si>
    <t xml:space="preserve">NPC Buy from/(Sell to) ENA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</si>
</sst>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0.00_)"/>
    <numFmt numFmtId="166" formatCode="#,##0"/>
    <numFmt numFmtId="167" formatCode="[$-409]#,##0_);[RED]\(#,##0\)"/>
    <numFmt numFmtId="168" formatCode="[$-409]d\-mmm"/>
    <numFmt numFmtId="169" formatCode="dd\-mmm\-yy"/>
    <numFmt numFmtId="170" formatCode="[$-409]h:mm\ AM/PM"/>
    <numFmt numFmtId="171" formatCode="_(* #,##0.00_);_(* \(#,##0.00\);_(* \-??_);_(@_)"/>
    <numFmt numFmtId="172" formatCode="0"/>
    <numFmt numFmtId="173" formatCode="0%"/>
    <numFmt numFmtId="174" formatCode="_(* #,##0_);_(* \(#,##0\);_(* \-??_);_(@_)"/>
    <numFmt numFmtId="175" formatCode="0.00"/>
    <numFmt numFmtId="176" formatCode="0.0%"/>
    <numFmt numFmtId="177" formatCode="0.00%"/>
  </numFmts>
  <fonts count="2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i val="true"/>
      <sz val="10"/>
      <name val="Arial"/>
      <family val="2"/>
    </font>
    <font>
      <b val="true"/>
      <sz val="20"/>
      <name val="Arial"/>
      <family val="2"/>
    </font>
    <font>
      <b val="true"/>
      <sz val="20"/>
      <color rgb="FFFF0000"/>
      <name val="Arial"/>
      <family val="2"/>
    </font>
    <font>
      <b val="true"/>
      <sz val="20"/>
      <color rgb="FF000000"/>
      <name val="Arial"/>
      <family val="2"/>
    </font>
    <font>
      <b val="true"/>
      <i val="true"/>
      <sz val="10"/>
      <name val="Arial"/>
      <family val="2"/>
    </font>
    <font>
      <u val="single"/>
      <sz val="12"/>
      <name val="Arial"/>
      <family val="2"/>
    </font>
    <font>
      <u val="single"/>
      <sz val="12"/>
      <color rgb="FFFF0000"/>
      <name val="Arial"/>
      <family val="2"/>
    </font>
    <font>
      <u val="single"/>
      <sz val="12"/>
      <color rgb="FF000000"/>
      <name val="Arial"/>
      <family val="2"/>
    </font>
    <font>
      <i val="true"/>
      <u val="single"/>
      <sz val="12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i val="true"/>
      <sz val="12"/>
      <color rgb="FFFF0000"/>
      <name val="Arial"/>
      <family val="2"/>
    </font>
    <font>
      <b val="true"/>
      <sz val="12"/>
      <name val="Arial"/>
      <family val="2"/>
    </font>
    <font>
      <b val="true"/>
      <sz val="12"/>
      <color rgb="FFFF0000"/>
      <name val="Arial"/>
      <family val="2"/>
    </font>
    <font>
      <sz val="12"/>
      <color rgb="FF000000"/>
      <name val="Arial"/>
      <family val="2"/>
    </font>
    <font>
      <i val="true"/>
      <sz val="12"/>
      <name val="Arial"/>
      <family val="2"/>
    </font>
  </fonts>
  <fills count="2">
    <fill>
      <patternFill patternType="none"/>
    </fill>
    <fill>
      <patternFill patternType="gray125"/>
    </fill>
  </fills>
  <borders count="12">
    <border diagonalUp="false" diagonalDown="false">
      <left/>
      <right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 style="double"/>
      <top/>
      <bottom/>
      <diagonal/>
    </border>
    <border diagonalUp="false" diagonalDown="false">
      <left style="double"/>
      <right style="double"/>
      <top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2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9" fillId="0" borderId="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1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9" fillId="0" borderId="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7" fillId="0" borderId="1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3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OH 2000-2001" xfId="20"/>
    <cellStyle name="Normal_examples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Dec00Noms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hio"/>
      <sheetName val="ForcastR1"/>
      <sheetName val="Forcast "/>
      <sheetName val="CPA Demand"/>
      <sheetName val="Demand"/>
      <sheetName val="CMD"/>
      <sheetName val="$"/>
      <sheetName val="Usage"/>
      <sheetName val="COH"/>
      <sheetName val="Plan"/>
      <sheetName val="CPA"/>
      <sheetName val="CGV"/>
    </sheetNames>
    <definedNames>
      <definedName name="date" refersTo="[1]COH!$A$3:$IV$3"/>
      <definedName name="buysell" refersTo="[1]COH!$A$132:$IV$132"/>
      <definedName name="enaft" refersTo="[1]COH!$A$104:$IV$104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 t="str">
            <v>Contract </v>
          </cell>
          <cell r="C3" t="str">
            <v>Shipper</v>
          </cell>
          <cell r="D3" t="str">
            <v>Sto/Flo</v>
          </cell>
          <cell r="E3" t="str">
            <v>Zone</v>
          </cell>
          <cell r="F3" t="str">
            <v>Meter</v>
          </cell>
          <cell r="G3" t="str">
            <v>Group ID #</v>
          </cell>
          <cell r="H3">
            <v>36861</v>
          </cell>
          <cell r="I3">
            <v>36862</v>
          </cell>
          <cell r="J3">
            <v>36863</v>
          </cell>
          <cell r="K3">
            <v>36864</v>
          </cell>
          <cell r="L3">
            <v>36865</v>
          </cell>
          <cell r="M3">
            <v>36866</v>
          </cell>
          <cell r="N3">
            <v>36867</v>
          </cell>
          <cell r="O3">
            <v>36868</v>
          </cell>
          <cell r="P3">
            <v>36869</v>
          </cell>
          <cell r="Q3">
            <v>36870</v>
          </cell>
          <cell r="R3">
            <v>36871</v>
          </cell>
          <cell r="S3">
            <v>36872</v>
          </cell>
          <cell r="T3">
            <v>36873</v>
          </cell>
          <cell r="U3">
            <v>36874</v>
          </cell>
          <cell r="V3">
            <v>36875</v>
          </cell>
          <cell r="W3">
            <v>36876</v>
          </cell>
          <cell r="X3">
            <v>36877</v>
          </cell>
          <cell r="Y3">
            <v>36878</v>
          </cell>
          <cell r="Z3">
            <v>36879</v>
          </cell>
          <cell r="AA3">
            <v>36880</v>
          </cell>
          <cell r="AB3">
            <v>36881</v>
          </cell>
          <cell r="AC3">
            <v>36882</v>
          </cell>
          <cell r="AD3">
            <v>36883</v>
          </cell>
          <cell r="AE3">
            <v>36884</v>
          </cell>
          <cell r="AF3">
            <v>36885</v>
          </cell>
          <cell r="AG3">
            <v>36886</v>
          </cell>
          <cell r="AH3">
            <v>36887</v>
          </cell>
          <cell r="AI3">
            <v>36888</v>
          </cell>
          <cell r="AJ3">
            <v>36889</v>
          </cell>
          <cell r="AK3">
            <v>36890</v>
          </cell>
          <cell r="AL3">
            <v>36891</v>
          </cell>
          <cell r="AM3" t="str">
            <v>Sum</v>
          </cell>
        </row>
        <row r="104">
          <cell r="F104" t="str">
            <v>ENA FT Deliveries</v>
          </cell>
        </row>
        <row r="104">
          <cell r="H104">
            <v>11663</v>
          </cell>
          <cell r="I104">
            <v>11663</v>
          </cell>
          <cell r="J104">
            <v>11663</v>
          </cell>
          <cell r="K104">
            <v>11663</v>
          </cell>
          <cell r="L104">
            <v>11663</v>
          </cell>
          <cell r="M104">
            <v>11663</v>
          </cell>
          <cell r="N104">
            <v>11663</v>
          </cell>
          <cell r="O104">
            <v>11663</v>
          </cell>
          <cell r="P104">
            <v>11663</v>
          </cell>
          <cell r="Q104">
            <v>11663</v>
          </cell>
          <cell r="R104">
            <v>11663</v>
          </cell>
          <cell r="S104">
            <v>11663</v>
          </cell>
          <cell r="T104">
            <v>11663</v>
          </cell>
          <cell r="U104">
            <v>11663</v>
          </cell>
          <cell r="V104">
            <v>11663</v>
          </cell>
          <cell r="W104">
            <v>11663</v>
          </cell>
          <cell r="X104">
            <v>11663</v>
          </cell>
          <cell r="Y104">
            <v>11663</v>
          </cell>
          <cell r="Z104">
            <v>11663</v>
          </cell>
          <cell r="AA104">
            <v>11663</v>
          </cell>
          <cell r="AB104">
            <v>11663</v>
          </cell>
          <cell r="AC104">
            <v>11663</v>
          </cell>
          <cell r="AD104">
            <v>11663</v>
          </cell>
          <cell r="AE104">
            <v>11663</v>
          </cell>
          <cell r="AF104">
            <v>11663</v>
          </cell>
          <cell r="AG104">
            <v>11663</v>
          </cell>
          <cell r="AH104">
            <v>11663</v>
          </cell>
          <cell r="AI104">
            <v>11663</v>
          </cell>
          <cell r="AJ104">
            <v>11663</v>
          </cell>
          <cell r="AK104">
            <v>11663</v>
          </cell>
          <cell r="AL104">
            <v>11663</v>
          </cell>
          <cell r="AM104">
            <v>361553</v>
          </cell>
        </row>
        <row r="124">
          <cell r="G124">
            <v>26991</v>
          </cell>
        </row>
        <row r="132">
          <cell r="F132" t="str">
            <v>Term Buy/(Sale)</v>
          </cell>
        </row>
        <row r="132">
          <cell r="I132">
            <v>15000</v>
          </cell>
          <cell r="J132">
            <v>15000</v>
          </cell>
          <cell r="K132">
            <v>15000</v>
          </cell>
          <cell r="L132">
            <v>10000</v>
          </cell>
          <cell r="M132">
            <v>10000</v>
          </cell>
          <cell r="N132">
            <v>10000</v>
          </cell>
          <cell r="O132">
            <v>10000</v>
          </cell>
          <cell r="P132">
            <v>-25000</v>
          </cell>
          <cell r="Q132">
            <v>-25000</v>
          </cell>
          <cell r="R132">
            <v>-25000</v>
          </cell>
          <cell r="S132">
            <v>10000</v>
          </cell>
          <cell r="T132">
            <v>10000</v>
          </cell>
          <cell r="U132">
            <v>10000</v>
          </cell>
          <cell r="V132">
            <v>10000</v>
          </cell>
          <cell r="W132">
            <v>10000</v>
          </cell>
          <cell r="X132">
            <v>10000</v>
          </cell>
          <cell r="Y132">
            <v>10000</v>
          </cell>
          <cell r="Z132">
            <v>10000</v>
          </cell>
          <cell r="AA132">
            <v>10000</v>
          </cell>
          <cell r="AB132">
            <v>10000</v>
          </cell>
          <cell r="AC132">
            <v>10000</v>
          </cell>
          <cell r="AD132">
            <v>10000</v>
          </cell>
          <cell r="AE132">
            <v>10000</v>
          </cell>
          <cell r="AF132">
            <v>10000</v>
          </cell>
          <cell r="AG132">
            <v>10000</v>
          </cell>
          <cell r="AH132">
            <v>10000</v>
          </cell>
          <cell r="AI132">
            <v>10000</v>
          </cell>
          <cell r="AJ132">
            <v>10000</v>
          </cell>
          <cell r="AK132">
            <v>10000</v>
          </cell>
          <cell r="AL132">
            <v>10000</v>
          </cell>
        </row>
      </sheetData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Z1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9.14"/>
    <col collapsed="false" customWidth="true" hidden="false" outlineLevel="0" max="7" min="7" style="0" width="11.13"/>
    <col collapsed="false" customWidth="true" hidden="false" outlineLevel="0" max="8" min="8" style="0" width="10.41"/>
    <col collapsed="false" customWidth="true" hidden="false" outlineLevel="0" max="11" min="11" style="0" width="11.28"/>
    <col collapsed="false" customWidth="true" hidden="false" outlineLevel="0" max="14" min="14" style="0" width="9.56"/>
  </cols>
  <sheetData>
    <row r="1" customFormat="false" ht="12.75" hidden="false" customHeight="false" outlineLevel="0" collapsed="false">
      <c r="G1" s="0" t="s">
        <v>0</v>
      </c>
    </row>
    <row r="2" customFormat="false" ht="12.75" hidden="false" customHeight="false" outlineLevel="0" collapsed="false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customFormat="false" ht="12.75" hidden="false" customHeight="false" outlineLevel="0" collapsed="false">
      <c r="A3" s="3" t="n">
        <v>-15</v>
      </c>
      <c r="B3" s="4" t="n">
        <v>6382</v>
      </c>
      <c r="C3" s="4" t="n">
        <v>50872</v>
      </c>
      <c r="D3" s="4" t="n">
        <v>8512</v>
      </c>
      <c r="E3" s="4" t="n">
        <v>8096</v>
      </c>
      <c r="F3" s="4" t="n">
        <v>9189</v>
      </c>
      <c r="G3" s="0" t="n">
        <v>91</v>
      </c>
      <c r="H3" s="4" t="n">
        <v>11535</v>
      </c>
      <c r="I3" s="4" t="n">
        <v>26390</v>
      </c>
      <c r="J3" s="4" t="n">
        <v>6182</v>
      </c>
      <c r="K3" s="4" t="n">
        <v>3478</v>
      </c>
      <c r="L3" s="4" t="n">
        <v>10637</v>
      </c>
      <c r="M3" s="4" t="n">
        <v>53109</v>
      </c>
      <c r="N3" s="5" t="n">
        <f aca="false">SUM(B3:M3)</f>
        <v>194473</v>
      </c>
    </row>
    <row r="4" customFormat="false" ht="12.75" hidden="false" customHeight="false" outlineLevel="0" collapsed="false">
      <c r="A4" s="3" t="n">
        <v>-14</v>
      </c>
      <c r="B4" s="4" t="n">
        <v>6303</v>
      </c>
      <c r="C4" s="4" t="n">
        <v>50242</v>
      </c>
      <c r="D4" s="4" t="n">
        <v>8406</v>
      </c>
      <c r="E4" s="4" t="n">
        <v>7996</v>
      </c>
      <c r="F4" s="4" t="n">
        <v>9075</v>
      </c>
      <c r="G4" s="0" t="n">
        <v>90</v>
      </c>
      <c r="H4" s="4" t="n">
        <v>11391</v>
      </c>
      <c r="I4" s="4" t="n">
        <v>26064</v>
      </c>
      <c r="J4" s="4" t="n">
        <v>6104</v>
      </c>
      <c r="K4" s="4" t="n">
        <v>3434</v>
      </c>
      <c r="L4" s="4" t="n">
        <v>10505</v>
      </c>
      <c r="M4" s="4" t="n">
        <v>52454</v>
      </c>
      <c r="N4" s="5" t="n">
        <f aca="false">SUM(B4:M4)</f>
        <v>192064</v>
      </c>
    </row>
    <row r="5" customFormat="false" ht="12.75" hidden="false" customHeight="false" outlineLevel="0" collapsed="false">
      <c r="A5" s="3" t="n">
        <v>-13</v>
      </c>
      <c r="B5" s="4" t="n">
        <v>6225</v>
      </c>
      <c r="C5" s="4" t="n">
        <v>49611</v>
      </c>
      <c r="D5" s="4" t="n">
        <v>8300</v>
      </c>
      <c r="E5" s="4" t="n">
        <v>7896</v>
      </c>
      <c r="F5" s="4" t="n">
        <v>8960</v>
      </c>
      <c r="G5" s="0" t="n">
        <v>89</v>
      </c>
      <c r="H5" s="4" t="n">
        <v>11247</v>
      </c>
      <c r="I5" s="4" t="n">
        <v>25739</v>
      </c>
      <c r="J5" s="4" t="n">
        <v>6026</v>
      </c>
      <c r="K5" s="4" t="n">
        <v>3390</v>
      </c>
      <c r="L5" s="4" t="n">
        <v>10373</v>
      </c>
      <c r="M5" s="4" t="n">
        <v>51799</v>
      </c>
      <c r="N5" s="5" t="n">
        <f aca="false">SUM(B5:M5)</f>
        <v>189655</v>
      </c>
    </row>
    <row r="6" customFormat="false" ht="12.75" hidden="false" customHeight="false" outlineLevel="0" collapsed="false">
      <c r="A6" s="3" t="n">
        <v>-12</v>
      </c>
      <c r="B6" s="4" t="n">
        <v>6146</v>
      </c>
      <c r="C6" s="4" t="n">
        <v>48981</v>
      </c>
      <c r="D6" s="4" t="n">
        <v>8194</v>
      </c>
      <c r="E6" s="4" t="n">
        <v>7795</v>
      </c>
      <c r="F6" s="4" t="n">
        <v>8846</v>
      </c>
      <c r="G6" s="0" t="n">
        <v>88</v>
      </c>
      <c r="H6" s="4" t="n">
        <v>11102</v>
      </c>
      <c r="I6" s="4" t="n">
        <v>25414</v>
      </c>
      <c r="J6" s="4" t="n">
        <v>5949</v>
      </c>
      <c r="K6" s="4" t="n">
        <v>3345</v>
      </c>
      <c r="L6" s="4" t="n">
        <v>10241</v>
      </c>
      <c r="M6" s="4" t="n">
        <v>51145</v>
      </c>
      <c r="N6" s="5" t="n">
        <f aca="false">SUM(B6:M6)</f>
        <v>187246</v>
      </c>
    </row>
    <row r="7" customFormat="false" ht="12.75" hidden="false" customHeight="false" outlineLevel="0" collapsed="false">
      <c r="A7" s="3" t="n">
        <v>-11</v>
      </c>
      <c r="B7" s="4" t="n">
        <v>6068</v>
      </c>
      <c r="C7" s="4" t="n">
        <v>48350</v>
      </c>
      <c r="D7" s="4" t="n">
        <v>8088</v>
      </c>
      <c r="E7" s="4" t="n">
        <v>7696</v>
      </c>
      <c r="F7" s="4" t="n">
        <v>8731</v>
      </c>
      <c r="G7" s="0" t="n">
        <v>87</v>
      </c>
      <c r="H7" s="4" t="n">
        <v>10958</v>
      </c>
      <c r="I7" s="4" t="n">
        <v>25088</v>
      </c>
      <c r="J7" s="4" t="n">
        <v>5870</v>
      </c>
      <c r="K7" s="4" t="n">
        <v>3301</v>
      </c>
      <c r="L7" s="4" t="n">
        <v>10110</v>
      </c>
      <c r="M7" s="4" t="n">
        <v>50490</v>
      </c>
      <c r="N7" s="5" t="n">
        <f aca="false">SUM(B7:M7)</f>
        <v>184837</v>
      </c>
    </row>
    <row r="8" customFormat="false" ht="12.75" hidden="false" customHeight="false" outlineLevel="0" collapsed="false">
      <c r="A8" s="3" t="n">
        <v>-10</v>
      </c>
      <c r="B8" s="4" t="n">
        <v>5989</v>
      </c>
      <c r="C8" s="4" t="n">
        <v>47720</v>
      </c>
      <c r="D8" s="4" t="n">
        <v>7982</v>
      </c>
      <c r="E8" s="4" t="n">
        <v>7595</v>
      </c>
      <c r="F8" s="4" t="n">
        <v>8615</v>
      </c>
      <c r="G8" s="0" t="n">
        <v>86</v>
      </c>
      <c r="H8" s="4" t="n">
        <v>10814</v>
      </c>
      <c r="I8" s="4" t="n">
        <v>24763</v>
      </c>
      <c r="J8" s="4" t="n">
        <v>5793</v>
      </c>
      <c r="K8" s="4" t="n">
        <v>3258</v>
      </c>
      <c r="L8" s="4" t="n">
        <v>9978</v>
      </c>
      <c r="M8" s="4" t="n">
        <v>49835</v>
      </c>
      <c r="N8" s="5" t="n">
        <f aca="false">SUM(B8:M8)</f>
        <v>182428</v>
      </c>
    </row>
    <row r="9" customFormat="false" ht="12.75" hidden="false" customHeight="false" outlineLevel="0" collapsed="false">
      <c r="A9" s="3" t="n">
        <v>-9</v>
      </c>
      <c r="B9" s="4" t="n">
        <v>5911</v>
      </c>
      <c r="C9" s="4" t="n">
        <v>47089</v>
      </c>
      <c r="D9" s="4" t="n">
        <v>7876</v>
      </c>
      <c r="E9" s="4" t="n">
        <v>7495</v>
      </c>
      <c r="F9" s="4" t="n">
        <v>8501</v>
      </c>
      <c r="G9" s="0" t="n">
        <v>84</v>
      </c>
      <c r="H9" s="4" t="n">
        <v>10669</v>
      </c>
      <c r="I9" s="4" t="n">
        <v>24438</v>
      </c>
      <c r="J9" s="4" t="n">
        <v>5715</v>
      </c>
      <c r="K9" s="4" t="n">
        <v>3214</v>
      </c>
      <c r="L9" s="4" t="n">
        <v>9846</v>
      </c>
      <c r="M9" s="4" t="n">
        <v>49180</v>
      </c>
      <c r="N9" s="5" t="n">
        <f aca="false">SUM(B9:M9)</f>
        <v>180018</v>
      </c>
    </row>
    <row r="10" customFormat="false" ht="12.75" hidden="false" customHeight="false" outlineLevel="0" collapsed="false">
      <c r="A10" s="3" t="n">
        <v>-8</v>
      </c>
      <c r="B10" s="4" t="n">
        <v>5833</v>
      </c>
      <c r="C10" s="4" t="n">
        <v>46458</v>
      </c>
      <c r="D10" s="4" t="n">
        <v>7770</v>
      </c>
      <c r="E10" s="4" t="n">
        <v>7395</v>
      </c>
      <c r="F10" s="4" t="n">
        <v>8386</v>
      </c>
      <c r="G10" s="0" t="n">
        <v>82</v>
      </c>
      <c r="H10" s="4" t="n">
        <v>10524</v>
      </c>
      <c r="I10" s="4" t="n">
        <v>24112</v>
      </c>
      <c r="J10" s="4" t="n">
        <v>5638</v>
      </c>
      <c r="K10" s="4" t="n">
        <v>3170</v>
      </c>
      <c r="L10" s="4" t="n">
        <v>9715</v>
      </c>
      <c r="M10" s="4" t="n">
        <v>48525</v>
      </c>
      <c r="N10" s="5" t="n">
        <f aca="false">SUM(B10:M10)</f>
        <v>177608</v>
      </c>
    </row>
    <row r="11" customFormat="false" ht="12.75" hidden="false" customHeight="false" outlineLevel="0" collapsed="false">
      <c r="A11" s="3" t="n">
        <v>-7</v>
      </c>
      <c r="B11" s="4" t="n">
        <v>5755</v>
      </c>
      <c r="C11" s="4" t="n">
        <v>45828</v>
      </c>
      <c r="D11" s="4" t="n">
        <v>7665</v>
      </c>
      <c r="E11" s="4" t="n">
        <v>7295</v>
      </c>
      <c r="F11" s="4" t="n">
        <v>8272</v>
      </c>
      <c r="G11" s="0" t="n">
        <v>81</v>
      </c>
      <c r="H11" s="4" t="n">
        <v>10380</v>
      </c>
      <c r="I11" s="4" t="n">
        <v>23787</v>
      </c>
      <c r="J11" s="4" t="n">
        <v>5559</v>
      </c>
      <c r="K11" s="4" t="n">
        <v>3126</v>
      </c>
      <c r="L11" s="4" t="n">
        <v>9583</v>
      </c>
      <c r="M11" s="4" t="n">
        <v>47870</v>
      </c>
      <c r="N11" s="5" t="n">
        <f aca="false">SUM(B11:M11)</f>
        <v>175201</v>
      </c>
    </row>
    <row r="12" customFormat="false" ht="12.75" hidden="false" customHeight="false" outlineLevel="0" collapsed="false">
      <c r="A12" s="3" t="n">
        <v>-6</v>
      </c>
      <c r="B12" s="4" t="n">
        <v>5676</v>
      </c>
      <c r="C12" s="4" t="n">
        <v>45197</v>
      </c>
      <c r="D12" s="4" t="n">
        <v>7559</v>
      </c>
      <c r="E12" s="4" t="n">
        <v>7194</v>
      </c>
      <c r="F12" s="4" t="n">
        <v>8157</v>
      </c>
      <c r="G12" s="0" t="n">
        <v>80</v>
      </c>
      <c r="H12" s="4" t="n">
        <v>10236</v>
      </c>
      <c r="I12" s="4" t="n">
        <v>23462</v>
      </c>
      <c r="J12" s="4" t="n">
        <v>5482</v>
      </c>
      <c r="K12" s="4" t="n">
        <v>3082</v>
      </c>
      <c r="L12" s="4" t="n">
        <v>9452</v>
      </c>
      <c r="M12" s="4" t="n">
        <v>47216</v>
      </c>
      <c r="N12" s="5" t="n">
        <f aca="false">SUM(B12:M12)</f>
        <v>172793</v>
      </c>
    </row>
    <row r="13" customFormat="false" ht="12.75" hidden="false" customHeight="false" outlineLevel="0" collapsed="false">
      <c r="A13" s="3" t="n">
        <v>-5</v>
      </c>
      <c r="B13" s="4" t="n">
        <v>5598</v>
      </c>
      <c r="C13" s="4" t="n">
        <v>44567</v>
      </c>
      <c r="D13" s="4" t="n">
        <v>7453</v>
      </c>
      <c r="E13" s="4" t="n">
        <v>7095</v>
      </c>
      <c r="F13" s="4" t="n">
        <v>8041</v>
      </c>
      <c r="G13" s="0" t="n">
        <v>79</v>
      </c>
      <c r="H13" s="4" t="n">
        <v>10091</v>
      </c>
      <c r="I13" s="4" t="n">
        <v>23136</v>
      </c>
      <c r="J13" s="4" t="n">
        <v>5404</v>
      </c>
      <c r="K13" s="4" t="n">
        <v>3038</v>
      </c>
      <c r="L13" s="4" t="n">
        <v>9320</v>
      </c>
      <c r="M13" s="4" t="n">
        <v>46561</v>
      </c>
      <c r="N13" s="5" t="n">
        <f aca="false">SUM(B13:M13)</f>
        <v>170383</v>
      </c>
    </row>
    <row r="14" customFormat="false" ht="12.75" hidden="false" customHeight="false" outlineLevel="0" collapsed="false">
      <c r="A14" s="3" t="n">
        <v>-4</v>
      </c>
      <c r="B14" s="4" t="n">
        <v>5519</v>
      </c>
      <c r="C14" s="4" t="n">
        <v>43935</v>
      </c>
      <c r="D14" s="4" t="n">
        <v>7347</v>
      </c>
      <c r="E14" s="4" t="n">
        <v>6994</v>
      </c>
      <c r="F14" s="4" t="n">
        <v>7927</v>
      </c>
      <c r="G14" s="0" t="n">
        <v>78</v>
      </c>
      <c r="H14" s="4" t="n">
        <v>9947</v>
      </c>
      <c r="I14" s="4" t="n">
        <v>22811</v>
      </c>
      <c r="J14" s="4" t="n">
        <v>5326</v>
      </c>
      <c r="K14" s="4" t="n">
        <v>2994</v>
      </c>
      <c r="L14" s="4" t="n">
        <v>9188</v>
      </c>
      <c r="M14" s="4" t="n">
        <v>45906</v>
      </c>
      <c r="N14" s="5" t="n">
        <f aca="false">SUM(B14:M14)</f>
        <v>167972</v>
      </c>
    </row>
    <row r="15" customFormat="false" ht="12.75" hidden="false" customHeight="false" outlineLevel="0" collapsed="false">
      <c r="A15" s="3" t="n">
        <v>-3</v>
      </c>
      <c r="B15" s="4" t="n">
        <v>5441</v>
      </c>
      <c r="C15" s="4" t="n">
        <v>43305</v>
      </c>
      <c r="D15" s="4" t="n">
        <v>7241</v>
      </c>
      <c r="E15" s="4" t="n">
        <v>6894</v>
      </c>
      <c r="F15" s="4" t="n">
        <v>7812</v>
      </c>
      <c r="G15" s="0" t="n">
        <v>77</v>
      </c>
      <c r="H15" s="4" t="n">
        <v>9803</v>
      </c>
      <c r="I15" s="4" t="n">
        <v>22486</v>
      </c>
      <c r="J15" s="4" t="n">
        <v>5248</v>
      </c>
      <c r="K15" s="4" t="n">
        <v>2949</v>
      </c>
      <c r="L15" s="4" t="n">
        <v>9056</v>
      </c>
      <c r="M15" s="4" t="n">
        <v>45251</v>
      </c>
      <c r="N15" s="5" t="n">
        <f aca="false">SUM(B15:M15)</f>
        <v>165563</v>
      </c>
    </row>
    <row r="16" customFormat="false" ht="12.75" hidden="false" customHeight="false" outlineLevel="0" collapsed="false">
      <c r="A16" s="3" t="n">
        <v>-2</v>
      </c>
      <c r="B16" s="4" t="n">
        <v>5362</v>
      </c>
      <c r="C16" s="4" t="n">
        <v>42674</v>
      </c>
      <c r="D16" s="4" t="n">
        <v>7135</v>
      </c>
      <c r="E16" s="4" t="n">
        <v>6794</v>
      </c>
      <c r="F16" s="4" t="n">
        <v>7698</v>
      </c>
      <c r="G16" s="0" t="n">
        <v>76</v>
      </c>
      <c r="H16" s="4" t="n">
        <v>9658</v>
      </c>
      <c r="I16" s="4" t="n">
        <v>22161</v>
      </c>
      <c r="J16" s="4" t="n">
        <v>5171</v>
      </c>
      <c r="K16" s="4" t="n">
        <v>2905</v>
      </c>
      <c r="L16" s="4" t="n">
        <v>8924</v>
      </c>
      <c r="M16" s="4" t="n">
        <v>44596</v>
      </c>
      <c r="N16" s="5" t="n">
        <f aca="false">SUM(B16:M16)</f>
        <v>163154</v>
      </c>
    </row>
    <row r="17" customFormat="false" ht="12.75" hidden="false" customHeight="false" outlineLevel="0" collapsed="false">
      <c r="A17" s="3" t="n">
        <v>-1</v>
      </c>
      <c r="B17" s="4" t="n">
        <v>5284</v>
      </c>
      <c r="C17" s="4" t="n">
        <v>42043</v>
      </c>
      <c r="D17" s="4" t="n">
        <v>7029</v>
      </c>
      <c r="E17" s="4" t="n">
        <v>6694</v>
      </c>
      <c r="F17" s="4" t="n">
        <v>7583</v>
      </c>
      <c r="G17" s="0" t="n">
        <v>75</v>
      </c>
      <c r="H17" s="4" t="n">
        <v>9513</v>
      </c>
      <c r="I17" s="4" t="n">
        <v>21835</v>
      </c>
      <c r="J17" s="4" t="n">
        <v>5093</v>
      </c>
      <c r="K17" s="4" t="n">
        <v>2862</v>
      </c>
      <c r="L17" s="4" t="n">
        <v>8793</v>
      </c>
      <c r="M17" s="4" t="n">
        <v>43941</v>
      </c>
      <c r="N17" s="5" t="n">
        <f aca="false">SUM(B17:M17)</f>
        <v>160745</v>
      </c>
    </row>
    <row r="18" customFormat="false" ht="12.75" hidden="false" customHeight="false" outlineLevel="0" collapsed="false">
      <c r="A18" s="3" t="n">
        <v>0</v>
      </c>
      <c r="B18" s="4" t="n">
        <v>5207</v>
      </c>
      <c r="C18" s="4" t="n">
        <v>41413</v>
      </c>
      <c r="D18" s="4" t="n">
        <v>6924</v>
      </c>
      <c r="E18" s="4" t="n">
        <v>6593</v>
      </c>
      <c r="F18" s="4" t="n">
        <v>7468</v>
      </c>
      <c r="G18" s="0" t="n">
        <v>74</v>
      </c>
      <c r="H18" s="4" t="n">
        <v>9369</v>
      </c>
      <c r="I18" s="4" t="n">
        <v>21509</v>
      </c>
      <c r="J18" s="4" t="n">
        <v>5015</v>
      </c>
      <c r="K18" s="4" t="n">
        <v>2818</v>
      </c>
      <c r="L18" s="4" t="n">
        <v>8662</v>
      </c>
      <c r="M18" s="4" t="n">
        <v>43287</v>
      </c>
      <c r="N18" s="5" t="n">
        <f aca="false">SUM(B18:M18)</f>
        <v>158339</v>
      </c>
    </row>
    <row r="19" customFormat="false" ht="12.75" hidden="false" customHeight="false" outlineLevel="0" collapsed="false">
      <c r="A19" s="3" t="n">
        <v>1</v>
      </c>
      <c r="B19" s="4" t="n">
        <v>5128</v>
      </c>
      <c r="C19" s="4" t="n">
        <v>40782</v>
      </c>
      <c r="D19" s="4" t="n">
        <v>6819</v>
      </c>
      <c r="E19" s="4" t="n">
        <v>6494</v>
      </c>
      <c r="F19" s="4" t="n">
        <v>7353</v>
      </c>
      <c r="G19" s="0" t="n">
        <v>73</v>
      </c>
      <c r="H19" s="4" t="n">
        <v>9225</v>
      </c>
      <c r="I19" s="4" t="n">
        <v>21184</v>
      </c>
      <c r="J19" s="4" t="n">
        <v>4937</v>
      </c>
      <c r="K19" s="4" t="n">
        <v>2774</v>
      </c>
      <c r="L19" s="4" t="n">
        <v>8530</v>
      </c>
      <c r="M19" s="4" t="n">
        <v>42632</v>
      </c>
      <c r="N19" s="5" t="n">
        <f aca="false">SUM(B19:M19)</f>
        <v>155931</v>
      </c>
    </row>
    <row r="20" customFormat="false" ht="12.75" hidden="false" customHeight="false" outlineLevel="0" collapsed="false">
      <c r="A20" s="3" t="n">
        <v>2</v>
      </c>
      <c r="B20" s="4" t="n">
        <v>5050</v>
      </c>
      <c r="C20" s="4" t="n">
        <v>40152</v>
      </c>
      <c r="D20" s="4" t="n">
        <v>6713</v>
      </c>
      <c r="E20" s="4" t="n">
        <v>6393</v>
      </c>
      <c r="F20" s="4" t="n">
        <v>7238</v>
      </c>
      <c r="G20" s="0" t="n">
        <v>72</v>
      </c>
      <c r="H20" s="4" t="n">
        <v>9080</v>
      </c>
      <c r="I20" s="4" t="n">
        <v>20858</v>
      </c>
      <c r="J20" s="4" t="n">
        <v>4860</v>
      </c>
      <c r="K20" s="4" t="n">
        <v>2730</v>
      </c>
      <c r="L20" s="4" t="n">
        <v>8398</v>
      </c>
      <c r="M20" s="4" t="n">
        <v>41977</v>
      </c>
      <c r="N20" s="5" t="n">
        <f aca="false">SUM(B20:M20)</f>
        <v>153521</v>
      </c>
    </row>
    <row r="21" customFormat="false" ht="12.75" hidden="false" customHeight="false" outlineLevel="0" collapsed="false">
      <c r="A21" s="3" t="n">
        <v>3</v>
      </c>
      <c r="B21" s="4" t="n">
        <v>4971</v>
      </c>
      <c r="C21" s="4" t="n">
        <v>39521</v>
      </c>
      <c r="D21" s="4" t="n">
        <v>6607</v>
      </c>
      <c r="E21" s="4" t="n">
        <v>6293</v>
      </c>
      <c r="F21" s="4" t="n">
        <v>7124</v>
      </c>
      <c r="G21" s="0" t="n">
        <v>71</v>
      </c>
      <c r="H21" s="4" t="n">
        <v>8936</v>
      </c>
      <c r="I21" s="4" t="n">
        <v>20533</v>
      </c>
      <c r="J21" s="4" t="n">
        <v>4782</v>
      </c>
      <c r="K21" s="4" t="n">
        <v>2686</v>
      </c>
      <c r="L21" s="4" t="n">
        <v>8267</v>
      </c>
      <c r="M21" s="4" t="n">
        <v>41322</v>
      </c>
      <c r="N21" s="5" t="n">
        <f aca="false">SUM(B21:M21)</f>
        <v>151113</v>
      </c>
    </row>
    <row r="22" customFormat="false" ht="12.75" hidden="false" customHeight="false" outlineLevel="0" collapsed="false">
      <c r="A22" s="3" t="n">
        <v>4</v>
      </c>
      <c r="B22" s="4" t="n">
        <v>4893</v>
      </c>
      <c r="C22" s="4" t="n">
        <v>38891</v>
      </c>
      <c r="D22" s="4" t="n">
        <v>6501</v>
      </c>
      <c r="E22" s="4" t="n">
        <v>6193</v>
      </c>
      <c r="F22" s="4" t="n">
        <v>7009</v>
      </c>
      <c r="G22" s="0" t="n">
        <v>70</v>
      </c>
      <c r="H22" s="4" t="n">
        <v>8791</v>
      </c>
      <c r="I22" s="4" t="n">
        <v>20208</v>
      </c>
      <c r="J22" s="4" t="n">
        <v>4704</v>
      </c>
      <c r="K22" s="4" t="n">
        <v>2642</v>
      </c>
      <c r="L22" s="4" t="n">
        <v>8135</v>
      </c>
      <c r="M22" s="4" t="n">
        <v>40667</v>
      </c>
      <c r="N22" s="5" t="n">
        <f aca="false">SUM(B22:M22)</f>
        <v>148704</v>
      </c>
    </row>
    <row r="23" customFormat="false" ht="12.75" hidden="false" customHeight="false" outlineLevel="0" collapsed="false">
      <c r="A23" s="3" t="n">
        <v>5</v>
      </c>
      <c r="B23" s="4" t="n">
        <v>4814</v>
      </c>
      <c r="C23" s="4" t="n">
        <v>38260</v>
      </c>
      <c r="D23" s="4" t="n">
        <v>6395</v>
      </c>
      <c r="E23" s="4" t="n">
        <v>6093</v>
      </c>
      <c r="F23" s="4" t="n">
        <v>6894</v>
      </c>
      <c r="G23" s="0" t="n">
        <v>68</v>
      </c>
      <c r="H23" s="4" t="n">
        <v>8647</v>
      </c>
      <c r="I23" s="4" t="n">
        <v>19882</v>
      </c>
      <c r="J23" s="4" t="n">
        <v>4626</v>
      </c>
      <c r="K23" s="4" t="n">
        <v>2598</v>
      </c>
      <c r="L23" s="4" t="n">
        <v>8003</v>
      </c>
      <c r="M23" s="4" t="n">
        <v>40012</v>
      </c>
      <c r="N23" s="5" t="n">
        <f aca="false">SUM(B23:M23)</f>
        <v>146292</v>
      </c>
    </row>
    <row r="24" customFormat="false" ht="12.75" hidden="false" customHeight="false" outlineLevel="0" collapsed="false">
      <c r="A24" s="3" t="n">
        <v>6</v>
      </c>
      <c r="B24" s="4" t="n">
        <v>4736</v>
      </c>
      <c r="C24" s="4" t="n">
        <v>37630</v>
      </c>
      <c r="D24" s="4" t="n">
        <v>6289</v>
      </c>
      <c r="E24" s="4" t="n">
        <v>5993</v>
      </c>
      <c r="F24" s="4" t="n">
        <v>6779</v>
      </c>
      <c r="G24" s="0" t="n">
        <v>67</v>
      </c>
      <c r="H24" s="4" t="n">
        <v>8502</v>
      </c>
      <c r="I24" s="4" t="n">
        <v>19557</v>
      </c>
      <c r="J24" s="4" t="n">
        <v>4549</v>
      </c>
      <c r="K24" s="4" t="n">
        <v>2553</v>
      </c>
      <c r="L24" s="4" t="n">
        <v>7871</v>
      </c>
      <c r="M24" s="4" t="n">
        <v>39357</v>
      </c>
      <c r="N24" s="5" t="n">
        <f aca="false">SUM(B24:M24)</f>
        <v>143883</v>
      </c>
    </row>
    <row r="25" customFormat="false" ht="12.75" hidden="false" customHeight="false" outlineLevel="0" collapsed="false">
      <c r="A25" s="3" t="n">
        <v>7</v>
      </c>
      <c r="B25" s="4" t="n">
        <v>4658</v>
      </c>
      <c r="C25" s="4" t="n">
        <v>36998</v>
      </c>
      <c r="D25" s="4" t="n">
        <v>6183</v>
      </c>
      <c r="E25" s="4" t="n">
        <v>5893</v>
      </c>
      <c r="F25" s="4" t="n">
        <v>6664</v>
      </c>
      <c r="G25" s="0" t="n">
        <v>66</v>
      </c>
      <c r="H25" s="4" t="n">
        <v>8358</v>
      </c>
      <c r="I25" s="4" t="n">
        <v>19232</v>
      </c>
      <c r="J25" s="4" t="n">
        <v>4470</v>
      </c>
      <c r="K25" s="4" t="n">
        <v>2510</v>
      </c>
      <c r="L25" s="4" t="n">
        <v>7740</v>
      </c>
      <c r="M25" s="4" t="n">
        <v>38702</v>
      </c>
      <c r="N25" s="5" t="n">
        <f aca="false">SUM(B25:M25)</f>
        <v>141474</v>
      </c>
    </row>
    <row r="26" customFormat="false" ht="12.75" hidden="false" customHeight="false" outlineLevel="0" collapsed="false">
      <c r="A26" s="3" t="n">
        <v>8</v>
      </c>
      <c r="B26" s="4" t="n">
        <v>4580</v>
      </c>
      <c r="C26" s="4" t="n">
        <v>36367</v>
      </c>
      <c r="D26" s="4" t="n">
        <v>6077</v>
      </c>
      <c r="E26" s="4" t="n">
        <v>5793</v>
      </c>
      <c r="F26" s="4" t="n">
        <v>6550</v>
      </c>
      <c r="G26" s="0" t="n">
        <v>65</v>
      </c>
      <c r="H26" s="4" t="n">
        <v>8214</v>
      </c>
      <c r="I26" s="4" t="n">
        <v>18906</v>
      </c>
      <c r="J26" s="4" t="n">
        <v>4393</v>
      </c>
      <c r="K26" s="4" t="n">
        <v>2466</v>
      </c>
      <c r="L26" s="4" t="n">
        <v>7609</v>
      </c>
      <c r="M26" s="4" t="n">
        <v>38047</v>
      </c>
      <c r="N26" s="5" t="n">
        <f aca="false">SUM(B26:M26)</f>
        <v>139067</v>
      </c>
    </row>
    <row r="27" customFormat="false" ht="12.75" hidden="false" customHeight="false" outlineLevel="0" collapsed="false">
      <c r="A27" s="3" t="n">
        <v>9</v>
      </c>
      <c r="B27" s="4" t="n">
        <v>4501</v>
      </c>
      <c r="C27" s="4" t="n">
        <v>35737</v>
      </c>
      <c r="D27" s="4" t="n">
        <v>5972</v>
      </c>
      <c r="E27" s="4" t="n">
        <v>5692</v>
      </c>
      <c r="F27" s="4" t="n">
        <v>6435</v>
      </c>
      <c r="G27" s="0" t="n">
        <v>64</v>
      </c>
      <c r="H27" s="4" t="n">
        <v>8069</v>
      </c>
      <c r="I27" s="4" t="n">
        <v>18581</v>
      </c>
      <c r="J27" s="4" t="n">
        <v>4315</v>
      </c>
      <c r="K27" s="4" t="n">
        <v>2422</v>
      </c>
      <c r="L27" s="4" t="n">
        <v>7477</v>
      </c>
      <c r="M27" s="4" t="n">
        <v>37392</v>
      </c>
      <c r="N27" s="5" t="n">
        <f aca="false">SUM(B27:M27)</f>
        <v>136657</v>
      </c>
    </row>
    <row r="28" customFormat="false" ht="12.75" hidden="false" customHeight="false" outlineLevel="0" collapsed="false">
      <c r="A28" s="3" t="n">
        <v>10</v>
      </c>
      <c r="B28" s="4" t="n">
        <v>4423</v>
      </c>
      <c r="C28" s="4" t="n">
        <v>35106</v>
      </c>
      <c r="D28" s="4" t="n">
        <v>5866</v>
      </c>
      <c r="E28" s="4" t="n">
        <v>5593</v>
      </c>
      <c r="F28" s="4" t="n">
        <v>6320</v>
      </c>
      <c r="G28" s="0" t="n">
        <v>63</v>
      </c>
      <c r="H28" s="4" t="n">
        <v>7924</v>
      </c>
      <c r="I28" s="4" t="n">
        <v>18256</v>
      </c>
      <c r="J28" s="4" t="n">
        <v>4238</v>
      </c>
      <c r="K28" s="4" t="n">
        <v>2378</v>
      </c>
      <c r="L28" s="4" t="n">
        <v>7345</v>
      </c>
      <c r="M28" s="4" t="n">
        <v>36737</v>
      </c>
      <c r="N28" s="5" t="n">
        <f aca="false">SUM(B28:M28)</f>
        <v>134249</v>
      </c>
    </row>
    <row r="29" customFormat="false" ht="12.75" hidden="false" customHeight="false" outlineLevel="0" collapsed="false">
      <c r="A29" s="3" t="n">
        <v>11</v>
      </c>
      <c r="B29" s="4" t="n">
        <v>4344</v>
      </c>
      <c r="C29" s="4" t="n">
        <v>34476</v>
      </c>
      <c r="D29" s="4" t="n">
        <v>5760</v>
      </c>
      <c r="E29" s="4" t="n">
        <v>5492</v>
      </c>
      <c r="F29" s="4" t="n">
        <v>6205</v>
      </c>
      <c r="G29" s="0" t="n">
        <v>62</v>
      </c>
      <c r="H29" s="4" t="n">
        <v>7780</v>
      </c>
      <c r="I29" s="4" t="n">
        <v>17931</v>
      </c>
      <c r="J29" s="4" t="n">
        <v>4159</v>
      </c>
      <c r="K29" s="4" t="n">
        <v>2334</v>
      </c>
      <c r="L29" s="4" t="n">
        <v>7213</v>
      </c>
      <c r="M29" s="4" t="n">
        <v>36082</v>
      </c>
      <c r="N29" s="5" t="n">
        <f aca="false">SUM(B29:M29)</f>
        <v>131838</v>
      </c>
    </row>
    <row r="30" customFormat="false" ht="12.75" hidden="false" customHeight="false" outlineLevel="0" collapsed="false">
      <c r="A30" s="3" t="n">
        <v>12</v>
      </c>
      <c r="B30" s="4" t="n">
        <v>4266</v>
      </c>
      <c r="C30" s="4" t="n">
        <v>33845</v>
      </c>
      <c r="D30" s="4" t="n">
        <v>5654</v>
      </c>
      <c r="E30" s="4" t="n">
        <v>5392</v>
      </c>
      <c r="F30" s="4" t="n">
        <v>6090</v>
      </c>
      <c r="G30" s="0" t="n">
        <v>61</v>
      </c>
      <c r="H30" s="4" t="n">
        <v>7636</v>
      </c>
      <c r="I30" s="4" t="n">
        <v>17605</v>
      </c>
      <c r="J30" s="4" t="n">
        <v>4082</v>
      </c>
      <c r="K30" s="4" t="n">
        <v>2290</v>
      </c>
      <c r="L30" s="4" t="n">
        <v>7081</v>
      </c>
      <c r="M30" s="4" t="n">
        <v>35428</v>
      </c>
      <c r="N30" s="5" t="n">
        <f aca="false">SUM(B30:M30)</f>
        <v>129430</v>
      </c>
    </row>
    <row r="31" customFormat="false" ht="12.75" hidden="false" customHeight="false" outlineLevel="0" collapsed="false">
      <c r="A31" s="3" t="n">
        <v>13</v>
      </c>
      <c r="B31" s="4" t="n">
        <v>4188</v>
      </c>
      <c r="C31" s="4" t="n">
        <v>33215</v>
      </c>
      <c r="D31" s="4" t="n">
        <v>5548</v>
      </c>
      <c r="E31" s="4" t="n">
        <v>5292</v>
      </c>
      <c r="F31" s="4" t="n">
        <v>5976</v>
      </c>
      <c r="G31" s="0" t="n">
        <v>60</v>
      </c>
      <c r="H31" s="4" t="n">
        <v>7491</v>
      </c>
      <c r="I31" s="4" t="n">
        <v>17280</v>
      </c>
      <c r="J31" s="4" t="n">
        <v>4004</v>
      </c>
      <c r="K31" s="4" t="n">
        <v>2246</v>
      </c>
      <c r="L31" s="4" t="n">
        <v>6950</v>
      </c>
      <c r="M31" s="4" t="n">
        <v>34773</v>
      </c>
      <c r="N31" s="5" t="n">
        <f aca="false">SUM(B31:M31)</f>
        <v>127023</v>
      </c>
    </row>
    <row r="32" customFormat="false" ht="12.75" hidden="false" customHeight="false" outlineLevel="0" collapsed="false">
      <c r="A32" s="3" t="n">
        <v>14</v>
      </c>
      <c r="B32" s="4" t="n">
        <v>4109</v>
      </c>
      <c r="C32" s="4" t="n">
        <v>32584</v>
      </c>
      <c r="D32" s="4" t="n">
        <v>5442</v>
      </c>
      <c r="E32" s="4" t="n">
        <v>5192</v>
      </c>
      <c r="F32" s="4" t="n">
        <v>5861</v>
      </c>
      <c r="G32" s="0" t="n">
        <v>58</v>
      </c>
      <c r="H32" s="4" t="n">
        <v>7347</v>
      </c>
      <c r="I32" s="4" t="n">
        <v>16955</v>
      </c>
      <c r="J32" s="4" t="n">
        <v>3926</v>
      </c>
      <c r="K32" s="4" t="n">
        <v>2202</v>
      </c>
      <c r="L32" s="4" t="n">
        <v>6819</v>
      </c>
      <c r="M32" s="4" t="n">
        <v>34118</v>
      </c>
      <c r="N32" s="5" t="n">
        <f aca="false">SUM(B32:M32)</f>
        <v>124613</v>
      </c>
    </row>
    <row r="33" customFormat="false" ht="12.75" hidden="false" customHeight="false" outlineLevel="0" collapsed="false">
      <c r="A33" s="3" t="n">
        <v>15</v>
      </c>
      <c r="B33" s="4" t="n">
        <v>4032</v>
      </c>
      <c r="C33" s="4" t="n">
        <v>31953</v>
      </c>
      <c r="D33" s="4" t="n">
        <v>5336</v>
      </c>
      <c r="E33" s="4" t="n">
        <v>5091</v>
      </c>
      <c r="F33" s="4" t="n">
        <v>5746</v>
      </c>
      <c r="G33" s="0" t="n">
        <v>57</v>
      </c>
      <c r="H33" s="4" t="n">
        <v>7203</v>
      </c>
      <c r="I33" s="4" t="n">
        <v>16628</v>
      </c>
      <c r="J33" s="4" t="n">
        <v>3848</v>
      </c>
      <c r="K33" s="4" t="n">
        <v>2157</v>
      </c>
      <c r="L33" s="4" t="n">
        <v>6687</v>
      </c>
      <c r="M33" s="4" t="n">
        <v>33463</v>
      </c>
      <c r="N33" s="5" t="n">
        <f aca="false">SUM(B33:M33)</f>
        <v>122201</v>
      </c>
    </row>
    <row r="34" customFormat="false" ht="12.75" hidden="false" customHeight="false" outlineLevel="0" collapsed="false">
      <c r="A34" s="3" t="n">
        <v>16</v>
      </c>
      <c r="B34" s="4" t="n">
        <v>3953</v>
      </c>
      <c r="C34" s="4" t="n">
        <v>31323</v>
      </c>
      <c r="D34" s="4" t="n">
        <v>5230</v>
      </c>
      <c r="E34" s="4" t="n">
        <v>4992</v>
      </c>
      <c r="F34" s="4" t="n">
        <v>5631</v>
      </c>
      <c r="G34" s="0" t="n">
        <v>56</v>
      </c>
      <c r="H34" s="4" t="n">
        <v>7057</v>
      </c>
      <c r="I34" s="4" t="n">
        <v>16303</v>
      </c>
      <c r="J34" s="4" t="n">
        <v>3771</v>
      </c>
      <c r="K34" s="4" t="n">
        <v>2114</v>
      </c>
      <c r="L34" s="4" t="n">
        <v>6555</v>
      </c>
      <c r="M34" s="4" t="n">
        <v>32808</v>
      </c>
      <c r="N34" s="5" t="n">
        <f aca="false">SUM(B34:M34)</f>
        <v>119793</v>
      </c>
    </row>
    <row r="35" customFormat="false" ht="12.75" hidden="false" customHeight="false" outlineLevel="0" collapsed="false">
      <c r="A35" s="3" t="n">
        <v>17</v>
      </c>
      <c r="B35" s="4" t="n">
        <v>3875</v>
      </c>
      <c r="C35" s="4" t="n">
        <v>30692</v>
      </c>
      <c r="D35" s="4" t="n">
        <v>5125</v>
      </c>
      <c r="E35" s="4" t="n">
        <v>4891</v>
      </c>
      <c r="F35" s="4" t="n">
        <v>5516</v>
      </c>
      <c r="G35" s="0" t="n">
        <v>55</v>
      </c>
      <c r="H35" s="4" t="n">
        <v>6913</v>
      </c>
      <c r="I35" s="4" t="n">
        <v>15978</v>
      </c>
      <c r="J35" s="4" t="n">
        <v>3693</v>
      </c>
      <c r="K35" s="4" t="n">
        <v>2070</v>
      </c>
      <c r="L35" s="4" t="n">
        <v>6423</v>
      </c>
      <c r="M35" s="4" t="n">
        <v>32153</v>
      </c>
      <c r="N35" s="5" t="n">
        <f aca="false">SUM(B35:M35)</f>
        <v>117384</v>
      </c>
    </row>
    <row r="36" customFormat="false" ht="12.75" hidden="false" customHeight="false" outlineLevel="0" collapsed="false">
      <c r="A36" s="3" t="n">
        <v>18</v>
      </c>
      <c r="B36" s="4" t="n">
        <v>3796</v>
      </c>
      <c r="C36" s="4" t="n">
        <v>30062</v>
      </c>
      <c r="D36" s="4" t="n">
        <v>5019</v>
      </c>
      <c r="E36" s="4" t="n">
        <v>4791</v>
      </c>
      <c r="F36" s="4" t="n">
        <v>5402</v>
      </c>
      <c r="G36" s="0" t="n">
        <v>54</v>
      </c>
      <c r="H36" s="4" t="n">
        <v>6769</v>
      </c>
      <c r="I36" s="4" t="n">
        <v>15652</v>
      </c>
      <c r="J36" s="4" t="n">
        <v>3615</v>
      </c>
      <c r="K36" s="4" t="n">
        <v>2026</v>
      </c>
      <c r="L36" s="4" t="n">
        <v>6292</v>
      </c>
      <c r="M36" s="4" t="n">
        <v>31498</v>
      </c>
      <c r="N36" s="5" t="n">
        <f aca="false">SUM(B36:M36)</f>
        <v>114976</v>
      </c>
    </row>
    <row r="37" customFormat="false" ht="12.75" hidden="false" customHeight="false" outlineLevel="0" collapsed="false">
      <c r="A37" s="3" t="n">
        <v>19</v>
      </c>
      <c r="B37" s="4" t="n">
        <v>3718</v>
      </c>
      <c r="C37" s="4" t="n">
        <v>29430</v>
      </c>
      <c r="D37" s="4" t="n">
        <v>4914</v>
      </c>
      <c r="E37" s="4" t="n">
        <v>4691</v>
      </c>
      <c r="F37" s="4" t="n">
        <v>5287</v>
      </c>
      <c r="G37" s="0" t="n">
        <v>52</v>
      </c>
      <c r="H37" s="4" t="n">
        <v>6625</v>
      </c>
      <c r="I37" s="4" t="n">
        <v>15327</v>
      </c>
      <c r="J37" s="4" t="n">
        <v>3537</v>
      </c>
      <c r="K37" s="4" t="n">
        <v>1982</v>
      </c>
      <c r="L37" s="4" t="n">
        <v>6160</v>
      </c>
      <c r="M37" s="4" t="n">
        <v>30843</v>
      </c>
      <c r="N37" s="5" t="n">
        <f aca="false">SUM(B37:M37)</f>
        <v>112566</v>
      </c>
    </row>
    <row r="38" customFormat="false" ht="12.75" hidden="false" customHeight="false" outlineLevel="0" collapsed="false">
      <c r="A38" s="3" t="n">
        <v>20</v>
      </c>
      <c r="B38" s="4" t="n">
        <v>3639</v>
      </c>
      <c r="C38" s="4" t="n">
        <v>28800</v>
      </c>
      <c r="D38" s="4" t="n">
        <v>4808</v>
      </c>
      <c r="E38" s="4" t="n">
        <v>4591</v>
      </c>
      <c r="F38" s="4" t="n">
        <v>5172</v>
      </c>
      <c r="G38" s="0" t="n">
        <v>51</v>
      </c>
      <c r="H38" s="4" t="n">
        <v>6480</v>
      </c>
      <c r="I38" s="4" t="n">
        <v>15002</v>
      </c>
      <c r="J38" s="4" t="n">
        <v>3460</v>
      </c>
      <c r="K38" s="4" t="n">
        <v>1938</v>
      </c>
      <c r="L38" s="4" t="n">
        <v>6028</v>
      </c>
      <c r="M38" s="4" t="n">
        <v>30188</v>
      </c>
      <c r="N38" s="5" t="n">
        <f aca="false">SUM(B38:M38)</f>
        <v>110157</v>
      </c>
    </row>
    <row r="39" customFormat="false" ht="12.75" hidden="false" customHeight="false" outlineLevel="0" collapsed="false">
      <c r="A39" s="3" t="n">
        <v>21</v>
      </c>
      <c r="B39" s="4" t="n">
        <v>3561</v>
      </c>
      <c r="C39" s="4" t="n">
        <v>28169</v>
      </c>
      <c r="D39" s="4" t="n">
        <v>4702</v>
      </c>
      <c r="E39" s="4" t="n">
        <v>4490</v>
      </c>
      <c r="F39" s="4" t="n">
        <v>5057</v>
      </c>
      <c r="G39" s="0" t="n">
        <v>50</v>
      </c>
      <c r="H39" s="4" t="n">
        <v>6336</v>
      </c>
      <c r="I39" s="4" t="n">
        <v>14676</v>
      </c>
      <c r="J39" s="4" t="n">
        <v>3382</v>
      </c>
      <c r="K39" s="4" t="n">
        <v>1894</v>
      </c>
      <c r="L39" s="4" t="n">
        <v>5896</v>
      </c>
      <c r="M39" s="4" t="n">
        <v>29533</v>
      </c>
      <c r="N39" s="5" t="n">
        <f aca="false">SUM(B39:M39)</f>
        <v>107746</v>
      </c>
    </row>
    <row r="40" customFormat="false" ht="12.75" hidden="false" customHeight="false" outlineLevel="0" collapsed="false">
      <c r="A40" s="3" t="n">
        <v>22</v>
      </c>
      <c r="B40" s="4" t="n">
        <v>3482</v>
      </c>
      <c r="C40" s="4" t="n">
        <v>27538</v>
      </c>
      <c r="D40" s="4" t="n">
        <v>4596</v>
      </c>
      <c r="E40" s="4" t="n">
        <v>4391</v>
      </c>
      <c r="F40" s="4" t="n">
        <v>4942</v>
      </c>
      <c r="G40" s="0" t="n">
        <v>49</v>
      </c>
      <c r="H40" s="4" t="n">
        <v>6192</v>
      </c>
      <c r="I40" s="4" t="n">
        <v>14351</v>
      </c>
      <c r="J40" s="4" t="n">
        <v>3304</v>
      </c>
      <c r="K40" s="4" t="n">
        <v>1850</v>
      </c>
      <c r="L40" s="4" t="n">
        <v>5766</v>
      </c>
      <c r="M40" s="4" t="n">
        <v>28878</v>
      </c>
      <c r="N40" s="5" t="n">
        <f aca="false">SUM(B40:M40)</f>
        <v>105339</v>
      </c>
    </row>
    <row r="41" customFormat="false" ht="12.75" hidden="false" customHeight="false" outlineLevel="0" collapsed="false">
      <c r="A41" s="3" t="n">
        <v>23</v>
      </c>
      <c r="B41" s="4" t="n">
        <v>3405</v>
      </c>
      <c r="C41" s="4" t="n">
        <v>26908</v>
      </c>
      <c r="D41" s="4" t="n">
        <v>4490</v>
      </c>
      <c r="E41" s="4" t="n">
        <v>4290</v>
      </c>
      <c r="F41" s="4" t="n">
        <v>4828</v>
      </c>
      <c r="G41" s="0" t="n">
        <v>48</v>
      </c>
      <c r="H41" s="4" t="n">
        <v>6046</v>
      </c>
      <c r="I41" s="4" t="n">
        <v>14026</v>
      </c>
      <c r="J41" s="4" t="n">
        <v>3226</v>
      </c>
      <c r="K41" s="4" t="n">
        <v>1806</v>
      </c>
      <c r="L41" s="4" t="n">
        <v>5634</v>
      </c>
      <c r="M41" s="4" t="n">
        <v>28223</v>
      </c>
      <c r="N41" s="5" t="n">
        <f aca="false">SUM(B41:M41)</f>
        <v>102930</v>
      </c>
    </row>
    <row r="42" customFormat="false" ht="12.75" hidden="false" customHeight="false" outlineLevel="0" collapsed="false">
      <c r="A42" s="3" t="n">
        <v>24</v>
      </c>
      <c r="B42" s="4" t="n">
        <v>3326</v>
      </c>
      <c r="C42" s="4" t="n">
        <v>26277</v>
      </c>
      <c r="D42" s="4" t="n">
        <v>4385</v>
      </c>
      <c r="E42" s="4" t="n">
        <v>4190</v>
      </c>
      <c r="F42" s="4" t="n">
        <v>4713</v>
      </c>
      <c r="G42" s="0" t="n">
        <v>47</v>
      </c>
      <c r="H42" s="4" t="n">
        <v>5902</v>
      </c>
      <c r="I42" s="4" t="n">
        <v>13701</v>
      </c>
      <c r="J42" s="4" t="n">
        <v>3149</v>
      </c>
      <c r="K42" s="4" t="n">
        <v>1761</v>
      </c>
      <c r="L42" s="4" t="n">
        <v>5502</v>
      </c>
      <c r="M42" s="4" t="n">
        <v>27568</v>
      </c>
      <c r="N42" s="5" t="n">
        <f aca="false">SUM(B42:M42)</f>
        <v>100521</v>
      </c>
    </row>
    <row r="43" customFormat="false" ht="12.75" hidden="false" customHeight="false" outlineLevel="0" collapsed="false">
      <c r="A43" s="3" t="n">
        <v>25</v>
      </c>
      <c r="B43" s="4" t="n">
        <v>3248</v>
      </c>
      <c r="C43" s="4" t="n">
        <v>25647</v>
      </c>
      <c r="D43" s="4" t="n">
        <v>4279</v>
      </c>
      <c r="E43" s="4" t="n">
        <v>4090</v>
      </c>
      <c r="F43" s="4" t="n">
        <v>4598</v>
      </c>
      <c r="G43" s="0" t="n">
        <v>46</v>
      </c>
      <c r="H43" s="4" t="n">
        <v>5758</v>
      </c>
      <c r="I43" s="4" t="n">
        <v>13375</v>
      </c>
      <c r="J43" s="4" t="n">
        <v>3070</v>
      </c>
      <c r="K43" s="4" t="n">
        <v>1718</v>
      </c>
      <c r="L43" s="4" t="n">
        <v>5370</v>
      </c>
      <c r="M43" s="4" t="n">
        <v>26914</v>
      </c>
      <c r="N43" s="5" t="n">
        <f aca="false">SUM(B43:M43)</f>
        <v>98113</v>
      </c>
    </row>
    <row r="44" customFormat="false" ht="12.75" hidden="false" customHeight="false" outlineLevel="0" collapsed="false">
      <c r="A44" s="3" t="n">
        <v>26</v>
      </c>
      <c r="B44" s="4" t="n">
        <v>3170</v>
      </c>
      <c r="C44" s="4" t="n">
        <v>25016</v>
      </c>
      <c r="D44" s="4" t="n">
        <v>4173</v>
      </c>
      <c r="E44" s="4" t="n">
        <v>3990</v>
      </c>
      <c r="F44" s="4" t="n">
        <v>4483</v>
      </c>
      <c r="G44" s="0" t="n">
        <v>45</v>
      </c>
      <c r="H44" s="4" t="n">
        <v>5614</v>
      </c>
      <c r="I44" s="4" t="n">
        <v>13050</v>
      </c>
      <c r="J44" s="4" t="n">
        <v>2993</v>
      </c>
      <c r="K44" s="4" t="n">
        <v>1674</v>
      </c>
      <c r="L44" s="4" t="n">
        <v>5238</v>
      </c>
      <c r="M44" s="4" t="n">
        <v>26259</v>
      </c>
      <c r="N44" s="5" t="n">
        <f aca="false">SUM(B44:M44)</f>
        <v>95705</v>
      </c>
    </row>
    <row r="45" customFormat="false" ht="12.75" hidden="false" customHeight="false" outlineLevel="0" collapsed="false">
      <c r="A45" s="3" t="n">
        <v>27</v>
      </c>
      <c r="B45" s="4" t="n">
        <v>3091</v>
      </c>
      <c r="C45" s="4" t="n">
        <v>24386</v>
      </c>
      <c r="D45" s="4" t="n">
        <v>4067</v>
      </c>
      <c r="E45" s="4" t="n">
        <v>3889</v>
      </c>
      <c r="F45" s="4" t="n">
        <v>4368</v>
      </c>
      <c r="G45" s="0" t="n">
        <v>44</v>
      </c>
      <c r="H45" s="4" t="n">
        <v>5469</v>
      </c>
      <c r="I45" s="4" t="n">
        <v>12725</v>
      </c>
      <c r="J45" s="4" t="n">
        <v>2915</v>
      </c>
      <c r="K45" s="4" t="n">
        <v>1630</v>
      </c>
      <c r="L45" s="4" t="n">
        <v>5107</v>
      </c>
      <c r="M45" s="4" t="n">
        <v>25604</v>
      </c>
      <c r="N45" s="5" t="n">
        <f aca="false">SUM(B45:M45)</f>
        <v>93295</v>
      </c>
    </row>
    <row r="46" customFormat="false" ht="12.75" hidden="false" customHeight="false" outlineLevel="0" collapsed="false">
      <c r="A46" s="3" t="n">
        <v>28</v>
      </c>
      <c r="B46" s="4" t="n">
        <v>3013</v>
      </c>
      <c r="C46" s="4" t="n">
        <v>23755</v>
      </c>
      <c r="D46" s="4" t="n">
        <v>3961</v>
      </c>
      <c r="E46" s="4" t="n">
        <v>3790</v>
      </c>
      <c r="F46" s="4" t="n">
        <v>4254</v>
      </c>
      <c r="G46" s="0" t="n">
        <v>43</v>
      </c>
      <c r="H46" s="4" t="n">
        <v>5325</v>
      </c>
      <c r="I46" s="4" t="n">
        <v>12399</v>
      </c>
      <c r="J46" s="4" t="n">
        <v>2838</v>
      </c>
      <c r="K46" s="4" t="n">
        <v>1586</v>
      </c>
      <c r="L46" s="4" t="n">
        <v>4975</v>
      </c>
      <c r="M46" s="4" t="n">
        <v>24949</v>
      </c>
      <c r="N46" s="5" t="n">
        <f aca="false">SUM(B46:M46)</f>
        <v>90888</v>
      </c>
    </row>
    <row r="47" customFormat="false" ht="12.75" hidden="false" customHeight="false" outlineLevel="0" collapsed="false">
      <c r="A47" s="3" t="n">
        <v>29</v>
      </c>
      <c r="B47" s="4" t="n">
        <v>2934</v>
      </c>
      <c r="C47" s="4" t="n">
        <v>23125</v>
      </c>
      <c r="D47" s="4" t="n">
        <v>3855</v>
      </c>
      <c r="E47" s="4" t="n">
        <v>3690</v>
      </c>
      <c r="F47" s="4" t="n">
        <v>4139</v>
      </c>
      <c r="G47" s="0" t="n">
        <v>42</v>
      </c>
      <c r="H47" s="4" t="n">
        <v>5180</v>
      </c>
      <c r="I47" s="4" t="n">
        <v>12074</v>
      </c>
      <c r="J47" s="4" t="n">
        <v>2759</v>
      </c>
      <c r="K47" s="4" t="n">
        <v>1542</v>
      </c>
      <c r="L47" s="4" t="n">
        <v>4844</v>
      </c>
      <c r="M47" s="4" t="n">
        <v>24294</v>
      </c>
      <c r="N47" s="5" t="n">
        <f aca="false">SUM(B47:M47)</f>
        <v>88478</v>
      </c>
    </row>
    <row r="48" customFormat="false" ht="12.75" hidden="false" customHeight="false" outlineLevel="0" collapsed="false">
      <c r="A48" s="3" t="n">
        <v>30</v>
      </c>
      <c r="B48" s="4" t="n">
        <v>2857</v>
      </c>
      <c r="C48" s="4" t="n">
        <v>22493</v>
      </c>
      <c r="D48" s="4" t="n">
        <v>3749</v>
      </c>
      <c r="E48" s="4" t="n">
        <v>3589</v>
      </c>
      <c r="F48" s="4" t="n">
        <v>4024</v>
      </c>
      <c r="G48" s="0" t="n">
        <v>41</v>
      </c>
      <c r="H48" s="4" t="n">
        <v>5035</v>
      </c>
      <c r="I48" s="4" t="n">
        <v>11748</v>
      </c>
      <c r="J48" s="4" t="n">
        <v>2682</v>
      </c>
      <c r="K48" s="4" t="n">
        <v>1498</v>
      </c>
      <c r="L48" s="4" t="n">
        <v>4712</v>
      </c>
      <c r="M48" s="4" t="n">
        <v>23639</v>
      </c>
      <c r="N48" s="5" t="n">
        <f aca="false">SUM(B48:M48)</f>
        <v>86067</v>
      </c>
    </row>
    <row r="49" customFormat="false" ht="12.75" hidden="false" customHeight="false" outlineLevel="0" collapsed="false">
      <c r="A49" s="3" t="n">
        <v>31</v>
      </c>
      <c r="B49" s="4" t="n">
        <v>2778</v>
      </c>
      <c r="C49" s="4" t="n">
        <v>21862</v>
      </c>
      <c r="D49" s="4" t="n">
        <v>3643</v>
      </c>
      <c r="E49" s="4" t="n">
        <v>3490</v>
      </c>
      <c r="F49" s="4" t="n">
        <v>3909</v>
      </c>
      <c r="G49" s="0" t="n">
        <v>40</v>
      </c>
      <c r="H49" s="4" t="n">
        <v>4891</v>
      </c>
      <c r="I49" s="4" t="n">
        <v>11422</v>
      </c>
      <c r="J49" s="4" t="n">
        <v>2604</v>
      </c>
      <c r="K49" s="4" t="n">
        <v>1454</v>
      </c>
      <c r="L49" s="4" t="n">
        <v>4580</v>
      </c>
      <c r="M49" s="4" t="n">
        <v>22984</v>
      </c>
      <c r="N49" s="5" t="n">
        <f aca="false">SUM(B49:M49)</f>
        <v>83657</v>
      </c>
    </row>
    <row r="50" customFormat="false" ht="12.75" hidden="false" customHeight="false" outlineLevel="0" collapsed="false">
      <c r="A50" s="3" t="n">
        <v>32</v>
      </c>
      <c r="B50" s="4" t="n">
        <v>2700</v>
      </c>
      <c r="C50" s="4" t="n">
        <v>21232</v>
      </c>
      <c r="D50" s="4" t="n">
        <v>3538</v>
      </c>
      <c r="E50" s="4" t="n">
        <v>3389</v>
      </c>
      <c r="F50" s="4" t="n">
        <v>3794</v>
      </c>
      <c r="G50" s="0" t="n">
        <v>38</v>
      </c>
      <c r="H50" s="4" t="n">
        <v>4747</v>
      </c>
      <c r="I50" s="4" t="n">
        <v>11097</v>
      </c>
      <c r="J50" s="4" t="n">
        <v>2526</v>
      </c>
      <c r="K50" s="4" t="n">
        <v>1410</v>
      </c>
      <c r="L50" s="4" t="n">
        <v>4449</v>
      </c>
      <c r="M50" s="4" t="n">
        <v>22329</v>
      </c>
      <c r="N50" s="5" t="n">
        <f aca="false">SUM(B50:M50)</f>
        <v>81249</v>
      </c>
    </row>
    <row r="51" customFormat="false" ht="12.75" hidden="false" customHeight="false" outlineLevel="0" collapsed="false">
      <c r="A51" s="3" t="n">
        <v>33</v>
      </c>
      <c r="B51" s="4" t="n">
        <v>2621</v>
      </c>
      <c r="C51" s="4" t="n">
        <v>20601</v>
      </c>
      <c r="D51" s="4" t="n">
        <v>3432</v>
      </c>
      <c r="E51" s="4" t="n">
        <v>3289</v>
      </c>
      <c r="F51" s="4" t="n">
        <v>3680</v>
      </c>
      <c r="G51" s="0" t="n">
        <v>37</v>
      </c>
      <c r="H51" s="4" t="n">
        <v>4602</v>
      </c>
      <c r="I51" s="4" t="n">
        <v>10772</v>
      </c>
      <c r="J51" s="4" t="n">
        <v>2448</v>
      </c>
      <c r="K51" s="4" t="n">
        <v>1367</v>
      </c>
      <c r="L51" s="4" t="n">
        <v>4317</v>
      </c>
      <c r="M51" s="4" t="n">
        <v>21674</v>
      </c>
      <c r="N51" s="5" t="n">
        <f aca="false">SUM(B51:M51)</f>
        <v>78840</v>
      </c>
    </row>
    <row r="52" customFormat="false" ht="12.75" hidden="false" customHeight="false" outlineLevel="0" collapsed="false">
      <c r="A52" s="3" t="n">
        <v>34</v>
      </c>
      <c r="B52" s="4" t="n">
        <v>2543</v>
      </c>
      <c r="C52" s="4" t="n">
        <v>19971</v>
      </c>
      <c r="D52" s="4" t="n">
        <v>3326</v>
      </c>
      <c r="E52" s="4" t="n">
        <v>3189</v>
      </c>
      <c r="F52" s="4" t="n">
        <v>3564</v>
      </c>
      <c r="G52" s="0" t="n">
        <v>35</v>
      </c>
      <c r="H52" s="4" t="n">
        <v>4458</v>
      </c>
      <c r="I52" s="4" t="n">
        <v>10446</v>
      </c>
      <c r="J52" s="4" t="n">
        <v>2371</v>
      </c>
      <c r="K52" s="4" t="n">
        <v>1322</v>
      </c>
      <c r="L52" s="4" t="n">
        <v>4185</v>
      </c>
      <c r="M52" s="4" t="n">
        <v>21019</v>
      </c>
      <c r="N52" s="5" t="n">
        <f aca="false">SUM(B52:M52)</f>
        <v>76429</v>
      </c>
    </row>
    <row r="53" customFormat="false" ht="12.75" hidden="false" customHeight="false" outlineLevel="0" collapsed="false">
      <c r="A53" s="3" t="n">
        <v>35</v>
      </c>
      <c r="B53" s="4" t="n">
        <v>2464</v>
      </c>
      <c r="C53" s="4" t="n">
        <v>19340</v>
      </c>
      <c r="D53" s="4" t="n">
        <v>3220</v>
      </c>
      <c r="E53" s="4" t="n">
        <v>3089</v>
      </c>
      <c r="F53" s="4" t="n">
        <v>3450</v>
      </c>
      <c r="G53" s="0" t="n">
        <v>34</v>
      </c>
      <c r="H53" s="4" t="n">
        <v>4313</v>
      </c>
      <c r="I53" s="4" t="n">
        <v>10121</v>
      </c>
      <c r="J53" s="4" t="n">
        <v>2293</v>
      </c>
      <c r="K53" s="4" t="n">
        <v>1278</v>
      </c>
      <c r="L53" s="4" t="n">
        <v>4053</v>
      </c>
      <c r="M53" s="4" t="n">
        <v>20365</v>
      </c>
      <c r="N53" s="5" t="n">
        <f aca="false">SUM(B53:M53)</f>
        <v>74020</v>
      </c>
    </row>
    <row r="54" customFormat="false" ht="12.75" hidden="false" customHeight="false" outlineLevel="0" collapsed="false">
      <c r="A54" s="3" t="n">
        <v>36</v>
      </c>
      <c r="B54" s="4" t="n">
        <v>2386</v>
      </c>
      <c r="C54" s="4" t="n">
        <v>18710</v>
      </c>
      <c r="D54" s="4" t="n">
        <v>3114</v>
      </c>
      <c r="E54" s="4" t="n">
        <v>2988</v>
      </c>
      <c r="F54" s="4" t="n">
        <v>3335</v>
      </c>
      <c r="G54" s="0" t="n">
        <v>33</v>
      </c>
      <c r="H54" s="4" t="n">
        <v>4169</v>
      </c>
      <c r="I54" s="4" t="n">
        <v>9796</v>
      </c>
      <c r="J54" s="4" t="n">
        <v>2215</v>
      </c>
      <c r="K54" s="4" t="n">
        <v>1234</v>
      </c>
      <c r="L54" s="4" t="n">
        <v>3921</v>
      </c>
      <c r="M54" s="4" t="n">
        <v>19710</v>
      </c>
      <c r="N54" s="5" t="n">
        <f aca="false">SUM(B54:M54)</f>
        <v>71611</v>
      </c>
    </row>
    <row r="55" customFormat="false" ht="12.75" hidden="false" customHeight="false" outlineLevel="0" collapsed="false">
      <c r="A55" s="3" t="n">
        <v>37</v>
      </c>
      <c r="B55" s="4" t="n">
        <v>2307</v>
      </c>
      <c r="C55" s="4" t="n">
        <v>18079</v>
      </c>
      <c r="D55" s="4" t="n">
        <v>3008</v>
      </c>
      <c r="E55" s="4" t="n">
        <v>2889</v>
      </c>
      <c r="F55" s="4" t="n">
        <v>3220</v>
      </c>
      <c r="G55" s="0" t="n">
        <v>32</v>
      </c>
      <c r="H55" s="4" t="n">
        <v>4024</v>
      </c>
      <c r="I55" s="4" t="n">
        <v>9470</v>
      </c>
      <c r="J55" s="4" t="n">
        <v>2138</v>
      </c>
      <c r="K55" s="4" t="n">
        <v>1190</v>
      </c>
      <c r="L55" s="4" t="n">
        <v>3791</v>
      </c>
      <c r="M55" s="4" t="n">
        <v>19056</v>
      </c>
      <c r="N55" s="5" t="n">
        <f aca="false">SUM(B55:M55)</f>
        <v>69204</v>
      </c>
    </row>
    <row r="56" customFormat="false" ht="12.75" hidden="false" customHeight="false" outlineLevel="0" collapsed="false">
      <c r="A56" s="3" t="n">
        <v>38</v>
      </c>
      <c r="B56" s="4" t="n">
        <v>2230</v>
      </c>
      <c r="C56" s="4" t="n">
        <v>17448</v>
      </c>
      <c r="D56" s="4" t="n">
        <v>2903</v>
      </c>
      <c r="E56" s="4" t="n">
        <v>2788</v>
      </c>
      <c r="F56" s="4" t="n">
        <v>3106</v>
      </c>
      <c r="G56" s="0" t="n">
        <v>31</v>
      </c>
      <c r="H56" s="4" t="n">
        <v>3880</v>
      </c>
      <c r="I56" s="4" t="n">
        <v>9145</v>
      </c>
      <c r="J56" s="4" t="n">
        <v>2060</v>
      </c>
      <c r="K56" s="4" t="n">
        <v>1146</v>
      </c>
      <c r="L56" s="4" t="n">
        <v>3659</v>
      </c>
      <c r="M56" s="4" t="n">
        <v>18401</v>
      </c>
      <c r="N56" s="5" t="n">
        <f aca="false">SUM(B56:M56)</f>
        <v>66797</v>
      </c>
    </row>
    <row r="57" customFormat="false" ht="12.75" hidden="false" customHeight="false" outlineLevel="0" collapsed="false">
      <c r="A57" s="3" t="n">
        <v>39</v>
      </c>
      <c r="B57" s="4" t="n">
        <v>2152</v>
      </c>
      <c r="C57" s="4" t="n">
        <v>16818</v>
      </c>
      <c r="D57" s="4" t="n">
        <v>2797</v>
      </c>
      <c r="E57" s="4" t="n">
        <v>2688</v>
      </c>
      <c r="F57" s="4" t="n">
        <v>2990</v>
      </c>
      <c r="G57" s="0" t="n">
        <v>30</v>
      </c>
      <c r="H57" s="4" t="n">
        <v>3736</v>
      </c>
      <c r="I57" s="4" t="n">
        <v>8820</v>
      </c>
      <c r="J57" s="4" t="n">
        <v>1983</v>
      </c>
      <c r="K57" s="4" t="n">
        <v>1102</v>
      </c>
      <c r="L57" s="4" t="n">
        <v>3527</v>
      </c>
      <c r="M57" s="4" t="n">
        <v>17746</v>
      </c>
      <c r="N57" s="5" t="n">
        <f aca="false">SUM(B57:M57)</f>
        <v>64389</v>
      </c>
    </row>
    <row r="58" customFormat="false" ht="12.75" hidden="false" customHeight="false" outlineLevel="0" collapsed="false">
      <c r="A58" s="3" t="n">
        <v>40</v>
      </c>
      <c r="B58" s="4" t="n">
        <v>2073</v>
      </c>
      <c r="C58" s="4" t="n">
        <v>16187</v>
      </c>
      <c r="D58" s="4" t="n">
        <v>2692</v>
      </c>
      <c r="E58" s="4" t="n">
        <v>2588</v>
      </c>
      <c r="F58" s="4" t="n">
        <v>2876</v>
      </c>
      <c r="G58" s="0" t="n">
        <v>29</v>
      </c>
      <c r="H58" s="4" t="n">
        <v>3591</v>
      </c>
      <c r="I58" s="4" t="n">
        <v>8495</v>
      </c>
      <c r="J58" s="4" t="n">
        <v>1904</v>
      </c>
      <c r="K58" s="4" t="n">
        <v>1058</v>
      </c>
      <c r="L58" s="4" t="n">
        <v>3395</v>
      </c>
      <c r="M58" s="4" t="n">
        <v>17091</v>
      </c>
      <c r="N58" s="5" t="n">
        <f aca="false">SUM(B58:M58)</f>
        <v>61979</v>
      </c>
    </row>
    <row r="59" customFormat="false" ht="12.75" hidden="false" customHeight="false" outlineLevel="0" collapsed="false">
      <c r="A59" s="3" t="n">
        <v>41</v>
      </c>
      <c r="B59" s="4" t="n">
        <v>1995</v>
      </c>
      <c r="C59" s="4" t="n">
        <v>15557</v>
      </c>
      <c r="D59" s="4" t="n">
        <v>2586</v>
      </c>
      <c r="E59" s="4" t="n">
        <v>2488</v>
      </c>
      <c r="F59" s="4" t="n">
        <v>2761</v>
      </c>
      <c r="G59" s="0" t="n">
        <v>28</v>
      </c>
      <c r="H59" s="4" t="n">
        <v>3446</v>
      </c>
      <c r="I59" s="4" t="n">
        <v>8169</v>
      </c>
      <c r="J59" s="4" t="n">
        <v>1827</v>
      </c>
      <c r="K59" s="4" t="n">
        <v>1014</v>
      </c>
      <c r="L59" s="4" t="n">
        <v>3264</v>
      </c>
      <c r="M59" s="4" t="n">
        <v>16436</v>
      </c>
      <c r="N59" s="5" t="n">
        <f aca="false">SUM(B59:M59)</f>
        <v>59571</v>
      </c>
    </row>
    <row r="60" customFormat="false" ht="12.75" hidden="false" customHeight="false" outlineLevel="0" collapsed="false">
      <c r="A60" s="3" t="n">
        <v>42</v>
      </c>
      <c r="B60" s="4" t="n">
        <v>1916</v>
      </c>
      <c r="C60" s="4" t="n">
        <v>14925</v>
      </c>
      <c r="D60" s="4" t="n">
        <v>2480</v>
      </c>
      <c r="E60" s="4" t="n">
        <v>2387</v>
      </c>
      <c r="F60" s="4" t="n">
        <v>2647</v>
      </c>
      <c r="G60" s="0" t="n">
        <v>27</v>
      </c>
      <c r="H60" s="4" t="n">
        <v>3302</v>
      </c>
      <c r="I60" s="4" t="n">
        <v>7844</v>
      </c>
      <c r="J60" s="4" t="n">
        <v>1749</v>
      </c>
      <c r="K60" s="0" t="n">
        <v>971</v>
      </c>
      <c r="L60" s="4" t="n">
        <v>3132</v>
      </c>
      <c r="M60" s="4" t="n">
        <v>15781</v>
      </c>
      <c r="N60" s="5" t="n">
        <f aca="false">SUM(B60:M60)</f>
        <v>57161</v>
      </c>
    </row>
    <row r="61" customFormat="false" ht="12.75" hidden="false" customHeight="false" outlineLevel="0" collapsed="false">
      <c r="A61" s="3" t="n">
        <v>43</v>
      </c>
      <c r="B61" s="4" t="n">
        <v>1838</v>
      </c>
      <c r="C61" s="4" t="n">
        <v>14295</v>
      </c>
      <c r="D61" s="4" t="n">
        <v>2374</v>
      </c>
      <c r="E61" s="4" t="n">
        <v>2288</v>
      </c>
      <c r="F61" s="4" t="n">
        <v>2532</v>
      </c>
      <c r="G61" s="0" t="n">
        <v>26</v>
      </c>
      <c r="H61" s="4" t="n">
        <v>3158</v>
      </c>
      <c r="I61" s="4" t="n">
        <v>7519</v>
      </c>
      <c r="J61" s="4" t="n">
        <v>1671</v>
      </c>
      <c r="K61" s="0" t="n">
        <v>927</v>
      </c>
      <c r="L61" s="4" t="n">
        <v>3000</v>
      </c>
      <c r="M61" s="4" t="n">
        <v>15126</v>
      </c>
      <c r="N61" s="5" t="n">
        <f aca="false">SUM(B61:M61)</f>
        <v>54754</v>
      </c>
    </row>
    <row r="62" customFormat="false" ht="12.75" hidden="false" customHeight="false" outlineLevel="0" collapsed="false">
      <c r="A62" s="3" t="n">
        <v>44</v>
      </c>
      <c r="B62" s="4" t="n">
        <v>1759</v>
      </c>
      <c r="C62" s="4" t="n">
        <v>13664</v>
      </c>
      <c r="D62" s="4" t="n">
        <v>2268</v>
      </c>
      <c r="E62" s="4" t="n">
        <v>2187</v>
      </c>
      <c r="F62" s="4" t="n">
        <v>2416</v>
      </c>
      <c r="G62" s="0" t="n">
        <v>25</v>
      </c>
      <c r="H62" s="4" t="n">
        <v>3013</v>
      </c>
      <c r="I62" s="4" t="n">
        <v>7193</v>
      </c>
      <c r="J62" s="4" t="n">
        <v>1593</v>
      </c>
      <c r="K62" s="0" t="n">
        <v>882</v>
      </c>
      <c r="L62" s="4" t="n">
        <v>2869</v>
      </c>
      <c r="M62" s="4" t="n">
        <v>14471</v>
      </c>
      <c r="N62" s="5" t="n">
        <f aca="false">SUM(B62:M62)</f>
        <v>52340</v>
      </c>
    </row>
    <row r="63" customFormat="false" ht="12.75" hidden="false" customHeight="false" outlineLevel="0" collapsed="false">
      <c r="A63" s="3" t="n">
        <v>45</v>
      </c>
      <c r="B63" s="4" t="n">
        <v>1682</v>
      </c>
      <c r="C63" s="4" t="n">
        <v>13034</v>
      </c>
      <c r="D63" s="4" t="n">
        <v>2162</v>
      </c>
      <c r="E63" s="4" t="n">
        <v>2087</v>
      </c>
      <c r="F63" s="4" t="n">
        <v>2302</v>
      </c>
      <c r="G63" s="0" t="n">
        <v>24</v>
      </c>
      <c r="H63" s="4" t="n">
        <v>2869</v>
      </c>
      <c r="I63" s="4" t="n">
        <v>6868</v>
      </c>
      <c r="J63" s="4" t="n">
        <v>1516</v>
      </c>
      <c r="K63" s="0" t="n">
        <v>838</v>
      </c>
      <c r="L63" s="4" t="n">
        <v>2737</v>
      </c>
      <c r="M63" s="4" t="n">
        <v>13816</v>
      </c>
      <c r="N63" s="5" t="n">
        <f aca="false">SUM(B63:M63)</f>
        <v>49935</v>
      </c>
    </row>
    <row r="64" customFormat="false" ht="12.75" hidden="false" customHeight="false" outlineLevel="0" collapsed="false">
      <c r="A64" s="3" t="n">
        <v>46</v>
      </c>
      <c r="B64" s="4" t="n">
        <v>1603</v>
      </c>
      <c r="C64" s="4" t="n">
        <v>12403</v>
      </c>
      <c r="D64" s="4" t="n">
        <v>2056</v>
      </c>
      <c r="E64" s="4" t="n">
        <v>1987</v>
      </c>
      <c r="F64" s="4" t="n">
        <v>2187</v>
      </c>
      <c r="G64" s="0" t="n">
        <v>22</v>
      </c>
      <c r="H64" s="4" t="n">
        <v>2725</v>
      </c>
      <c r="I64" s="4" t="n">
        <v>6542</v>
      </c>
      <c r="J64" s="4" t="n">
        <v>1438</v>
      </c>
      <c r="K64" s="0" t="n">
        <v>794</v>
      </c>
      <c r="L64" s="4" t="n">
        <v>2606</v>
      </c>
      <c r="M64" s="4" t="n">
        <v>13161</v>
      </c>
      <c r="N64" s="5" t="n">
        <f aca="false">SUM(B64:M64)</f>
        <v>47524</v>
      </c>
    </row>
    <row r="65" customFormat="false" ht="12.75" hidden="false" customHeight="false" outlineLevel="0" collapsed="false">
      <c r="A65" s="3" t="n">
        <v>47</v>
      </c>
      <c r="B65" s="4" t="n">
        <v>1525</v>
      </c>
      <c r="C65" s="4" t="n">
        <v>11772</v>
      </c>
      <c r="D65" s="4" t="n">
        <v>1950</v>
      </c>
      <c r="E65" s="4" t="n">
        <v>1887</v>
      </c>
      <c r="F65" s="4" t="n">
        <v>2073</v>
      </c>
      <c r="G65" s="0" t="n">
        <v>21</v>
      </c>
      <c r="H65" s="4" t="n">
        <v>2579</v>
      </c>
      <c r="I65" s="4" t="n">
        <v>6216</v>
      </c>
      <c r="J65" s="4" t="n">
        <v>1360</v>
      </c>
      <c r="K65" s="0" t="n">
        <v>750</v>
      </c>
      <c r="L65" s="4" t="n">
        <v>2474</v>
      </c>
      <c r="M65" s="4" t="n">
        <v>12506</v>
      </c>
      <c r="N65" s="5" t="n">
        <f aca="false">SUM(B65:M65)</f>
        <v>45113</v>
      </c>
    </row>
    <row r="66" customFormat="false" ht="12.75" hidden="false" customHeight="false" outlineLevel="0" collapsed="false">
      <c r="A66" s="3" t="n">
        <v>48</v>
      </c>
      <c r="B66" s="4" t="n">
        <v>1446</v>
      </c>
      <c r="C66" s="4" t="n">
        <v>11142</v>
      </c>
      <c r="D66" s="4" t="n">
        <v>1845</v>
      </c>
      <c r="E66" s="4" t="n">
        <v>1786</v>
      </c>
      <c r="F66" s="4" t="n">
        <v>1958</v>
      </c>
      <c r="G66" s="0" t="n">
        <v>20</v>
      </c>
      <c r="H66" s="4" t="n">
        <v>2435</v>
      </c>
      <c r="I66" s="4" t="n">
        <v>5891</v>
      </c>
      <c r="J66" s="4" t="n">
        <v>1282</v>
      </c>
      <c r="K66" s="0" t="n">
        <v>706</v>
      </c>
      <c r="L66" s="4" t="n">
        <v>2342</v>
      </c>
      <c r="M66" s="4" t="n">
        <v>11851</v>
      </c>
      <c r="N66" s="5" t="n">
        <f aca="false">SUM(B66:M66)</f>
        <v>42704</v>
      </c>
    </row>
    <row r="67" customFormat="false" ht="12.75" hidden="false" customHeight="false" outlineLevel="0" collapsed="false">
      <c r="A67" s="3" t="n">
        <v>49</v>
      </c>
      <c r="B67" s="4" t="n">
        <v>1368</v>
      </c>
      <c r="C67" s="4" t="n">
        <v>10511</v>
      </c>
      <c r="D67" s="4" t="n">
        <v>1739</v>
      </c>
      <c r="E67" s="4" t="n">
        <v>1687</v>
      </c>
      <c r="F67" s="4" t="n">
        <v>1842</v>
      </c>
      <c r="G67" s="0" t="n">
        <v>19</v>
      </c>
      <c r="H67" s="4" t="n">
        <v>2291</v>
      </c>
      <c r="I67" s="4" t="n">
        <v>5566</v>
      </c>
      <c r="J67" s="4" t="n">
        <v>1205</v>
      </c>
      <c r="K67" s="0" t="n">
        <v>662</v>
      </c>
      <c r="L67" s="4" t="n">
        <v>2210</v>
      </c>
      <c r="M67" s="4" t="n">
        <v>11197</v>
      </c>
      <c r="N67" s="5" t="n">
        <f aca="false">SUM(B67:M67)</f>
        <v>40297</v>
      </c>
    </row>
    <row r="68" customFormat="false" ht="12.75" hidden="false" customHeight="false" outlineLevel="0" collapsed="false">
      <c r="A68" s="3" t="n">
        <v>50</v>
      </c>
      <c r="B68" s="4" t="n">
        <v>1289</v>
      </c>
      <c r="C68" s="4" t="n">
        <v>9881</v>
      </c>
      <c r="D68" s="4" t="n">
        <v>1633</v>
      </c>
      <c r="E68" s="4" t="n">
        <v>1587</v>
      </c>
      <c r="F68" s="4" t="n">
        <v>1728</v>
      </c>
      <c r="G68" s="0" t="n">
        <v>18</v>
      </c>
      <c r="H68" s="4" t="n">
        <v>2147</v>
      </c>
      <c r="I68" s="4" t="n">
        <v>5240</v>
      </c>
      <c r="J68" s="4" t="n">
        <v>1126</v>
      </c>
      <c r="K68" s="0" t="n">
        <v>619</v>
      </c>
      <c r="L68" s="4" t="n">
        <v>2078</v>
      </c>
      <c r="M68" s="4" t="n">
        <v>10542</v>
      </c>
      <c r="N68" s="5" t="n">
        <f aca="false">SUM(B68:M68)</f>
        <v>37888</v>
      </c>
    </row>
    <row r="69" customFormat="false" ht="12.75" hidden="false" customHeight="false" outlineLevel="0" collapsed="false">
      <c r="A69" s="3" t="n">
        <v>51</v>
      </c>
      <c r="B69" s="4" t="n">
        <v>1211</v>
      </c>
      <c r="C69" s="4" t="n">
        <v>9250</v>
      </c>
      <c r="D69" s="4" t="n">
        <v>1527</v>
      </c>
      <c r="E69" s="4" t="n">
        <v>1486</v>
      </c>
      <c r="F69" s="4" t="n">
        <v>1613</v>
      </c>
      <c r="G69" s="0" t="n">
        <v>17</v>
      </c>
      <c r="H69" s="4" t="n">
        <v>2002</v>
      </c>
      <c r="I69" s="4" t="n">
        <v>4915</v>
      </c>
      <c r="J69" s="4" t="n">
        <v>1049</v>
      </c>
      <c r="K69" s="0" t="n">
        <v>575</v>
      </c>
      <c r="L69" s="4" t="n">
        <v>1948</v>
      </c>
      <c r="M69" s="4" t="n">
        <v>9887</v>
      </c>
      <c r="N69" s="5" t="n">
        <f aca="false">SUM(B69:M69)</f>
        <v>35480</v>
      </c>
    </row>
    <row r="70" customFormat="false" ht="12.75" hidden="false" customHeight="false" outlineLevel="0" collapsed="false">
      <c r="A70" s="3" t="n">
        <v>52</v>
      </c>
      <c r="B70" s="4" t="n">
        <v>1133</v>
      </c>
      <c r="C70" s="4" t="n">
        <v>8620</v>
      </c>
      <c r="D70" s="4" t="n">
        <v>1421</v>
      </c>
      <c r="E70" s="4" t="n">
        <v>1387</v>
      </c>
      <c r="F70" s="4" t="n">
        <v>1499</v>
      </c>
      <c r="G70" s="0" t="n">
        <v>16</v>
      </c>
      <c r="H70" s="4" t="n">
        <v>1858</v>
      </c>
      <c r="I70" s="4" t="n">
        <v>4590</v>
      </c>
      <c r="J70" s="0" t="n">
        <v>971</v>
      </c>
      <c r="K70" s="0" t="n">
        <v>531</v>
      </c>
      <c r="L70" s="4" t="n">
        <v>1816</v>
      </c>
      <c r="M70" s="4" t="n">
        <v>9232</v>
      </c>
      <c r="N70" s="5" t="n">
        <f aca="false">SUM(B70:M70)</f>
        <v>33074</v>
      </c>
    </row>
    <row r="71" customFormat="false" ht="12.75" hidden="false" customHeight="false" outlineLevel="0" collapsed="false">
      <c r="A71" s="3" t="n">
        <v>53</v>
      </c>
      <c r="B71" s="4" t="n">
        <v>1055</v>
      </c>
      <c r="C71" s="4" t="n">
        <v>7988</v>
      </c>
      <c r="D71" s="4" t="n">
        <v>1315</v>
      </c>
      <c r="E71" s="4" t="n">
        <v>1286</v>
      </c>
      <c r="F71" s="4" t="n">
        <v>1384</v>
      </c>
      <c r="G71" s="0" t="n">
        <v>15</v>
      </c>
      <c r="H71" s="4" t="n">
        <v>1714</v>
      </c>
      <c r="I71" s="4" t="n">
        <v>4265</v>
      </c>
      <c r="J71" s="0" t="n">
        <v>894</v>
      </c>
      <c r="K71" s="0" t="n">
        <v>486</v>
      </c>
      <c r="L71" s="4" t="n">
        <v>1684</v>
      </c>
      <c r="M71" s="4" t="n">
        <v>8577</v>
      </c>
      <c r="N71" s="5" t="n">
        <f aca="false">SUM(B71:M71)</f>
        <v>30663</v>
      </c>
    </row>
    <row r="72" customFormat="false" ht="12.75" hidden="false" customHeight="false" outlineLevel="0" collapsed="false">
      <c r="A72" s="3" t="n">
        <v>54</v>
      </c>
      <c r="B72" s="0" t="n">
        <v>977</v>
      </c>
      <c r="C72" s="4" t="n">
        <v>7357</v>
      </c>
      <c r="D72" s="4" t="n">
        <v>1209</v>
      </c>
      <c r="E72" s="4" t="n">
        <v>1186</v>
      </c>
      <c r="F72" s="4" t="n">
        <v>1268</v>
      </c>
      <c r="G72" s="0" t="n">
        <v>14</v>
      </c>
      <c r="H72" s="4" t="n">
        <v>1568</v>
      </c>
      <c r="I72" s="4" t="n">
        <v>3939</v>
      </c>
      <c r="J72" s="0" t="n">
        <v>815</v>
      </c>
      <c r="K72" s="0" t="n">
        <v>442</v>
      </c>
      <c r="L72" s="4" t="n">
        <v>1552</v>
      </c>
      <c r="M72" s="4" t="n">
        <v>7922</v>
      </c>
      <c r="N72" s="5" t="n">
        <f aca="false">SUM(B72:M72)</f>
        <v>28249</v>
      </c>
    </row>
    <row r="73" customFormat="false" ht="12.75" hidden="false" customHeight="false" outlineLevel="0" collapsed="false">
      <c r="A73" s="3" t="n">
        <v>55</v>
      </c>
      <c r="B73" s="0" t="n">
        <v>898</v>
      </c>
      <c r="C73" s="4" t="n">
        <v>6727</v>
      </c>
      <c r="D73" s="4" t="n">
        <v>1103</v>
      </c>
      <c r="E73" s="4" t="n">
        <v>1086</v>
      </c>
      <c r="F73" s="4" t="n">
        <v>1154</v>
      </c>
      <c r="G73" s="0" t="n">
        <v>13</v>
      </c>
      <c r="H73" s="4" t="n">
        <v>1424</v>
      </c>
      <c r="I73" s="4" t="n">
        <v>3614</v>
      </c>
      <c r="J73" s="0" t="n">
        <v>738</v>
      </c>
      <c r="K73" s="0" t="n">
        <v>398</v>
      </c>
      <c r="L73" s="4" t="n">
        <v>1420</v>
      </c>
      <c r="M73" s="4" t="n">
        <v>7267</v>
      </c>
      <c r="N73" s="5" t="n">
        <f aca="false">SUM(B73:M73)</f>
        <v>25842</v>
      </c>
    </row>
    <row r="74" customFormat="false" ht="12.75" hidden="false" customHeight="false" outlineLevel="0" collapsed="false">
      <c r="A74" s="3" t="n">
        <v>56</v>
      </c>
      <c r="B74" s="0" t="n">
        <v>820</v>
      </c>
      <c r="C74" s="4" t="n">
        <v>6096</v>
      </c>
      <c r="D74" s="0" t="n">
        <v>998</v>
      </c>
      <c r="E74" s="0" t="n">
        <v>986</v>
      </c>
      <c r="F74" s="4" t="n">
        <v>1039</v>
      </c>
      <c r="G74" s="0" t="n">
        <v>11</v>
      </c>
      <c r="H74" s="4" t="n">
        <v>1280</v>
      </c>
      <c r="I74" s="4" t="n">
        <v>3289</v>
      </c>
      <c r="J74" s="0" t="n">
        <v>660</v>
      </c>
      <c r="K74" s="0" t="n">
        <v>354</v>
      </c>
      <c r="L74" s="4" t="n">
        <v>1289</v>
      </c>
      <c r="M74" s="4" t="n">
        <v>6612</v>
      </c>
      <c r="N74" s="5" t="n">
        <f aca="false">SUM(B74:M74)</f>
        <v>23434</v>
      </c>
    </row>
    <row r="75" customFormat="false" ht="12.75" hidden="false" customHeight="false" outlineLevel="0" collapsed="false">
      <c r="A75" s="3" t="n">
        <v>57</v>
      </c>
      <c r="B75" s="0" t="n">
        <v>741</v>
      </c>
      <c r="C75" s="4" t="n">
        <v>5466</v>
      </c>
      <c r="D75" s="0" t="n">
        <v>893</v>
      </c>
      <c r="E75" s="0" t="n">
        <v>885</v>
      </c>
      <c r="F75" s="0" t="n">
        <v>925</v>
      </c>
      <c r="G75" s="0" t="n">
        <v>10</v>
      </c>
      <c r="H75" s="4" t="n">
        <v>1136</v>
      </c>
      <c r="I75" s="4" t="n">
        <v>2963</v>
      </c>
      <c r="J75" s="0" t="n">
        <v>583</v>
      </c>
      <c r="K75" s="0" t="n">
        <v>310</v>
      </c>
      <c r="L75" s="4" t="n">
        <v>1157</v>
      </c>
      <c r="M75" s="4" t="n">
        <v>5957</v>
      </c>
      <c r="N75" s="5" t="n">
        <f aca="false">SUM(B75:M75)</f>
        <v>21026</v>
      </c>
    </row>
    <row r="76" customFormat="false" ht="12.75" hidden="false" customHeight="false" outlineLevel="0" collapsed="false">
      <c r="A76" s="3" t="n">
        <v>58</v>
      </c>
      <c r="B76" s="0" t="n">
        <v>663</v>
      </c>
      <c r="C76" s="4" t="n">
        <v>4835</v>
      </c>
      <c r="D76" s="0" t="n">
        <v>787</v>
      </c>
      <c r="E76" s="0" t="n">
        <v>786</v>
      </c>
      <c r="F76" s="0" t="n">
        <v>810</v>
      </c>
      <c r="G76" s="0" t="n">
        <v>9</v>
      </c>
      <c r="H76" s="0" t="n">
        <v>991</v>
      </c>
      <c r="I76" s="4" t="n">
        <v>2638</v>
      </c>
      <c r="J76" s="0" t="n">
        <v>504</v>
      </c>
      <c r="K76" s="0" t="n">
        <v>266</v>
      </c>
      <c r="L76" s="4" t="n">
        <v>1025</v>
      </c>
      <c r="M76" s="4" t="n">
        <v>5302</v>
      </c>
      <c r="N76" s="5" t="n">
        <f aca="false">SUM(B76:M76)</f>
        <v>18616</v>
      </c>
    </row>
    <row r="77" customFormat="false" ht="12.75" hidden="false" customHeight="false" outlineLevel="0" collapsed="false">
      <c r="A77" s="3" t="n">
        <v>59</v>
      </c>
      <c r="B77" s="0" t="n">
        <v>584</v>
      </c>
      <c r="C77" s="4" t="n">
        <v>4205</v>
      </c>
      <c r="D77" s="0" t="n">
        <v>681</v>
      </c>
      <c r="E77" s="0" t="n">
        <v>685</v>
      </c>
      <c r="F77" s="0" t="n">
        <v>694</v>
      </c>
      <c r="G77" s="0" t="n">
        <v>7</v>
      </c>
      <c r="H77" s="0" t="n">
        <v>847</v>
      </c>
      <c r="I77" s="4" t="n">
        <v>2313</v>
      </c>
      <c r="J77" s="0" t="n">
        <v>427</v>
      </c>
      <c r="K77" s="0" t="n">
        <v>223</v>
      </c>
      <c r="L77" s="0" t="n">
        <v>894</v>
      </c>
      <c r="M77" s="4" t="n">
        <v>4647</v>
      </c>
      <c r="N77" s="5" t="n">
        <f aca="false">SUM(B77:M77)</f>
        <v>16207</v>
      </c>
    </row>
    <row r="78" customFormat="false" ht="12.75" hidden="false" customHeight="false" outlineLevel="0" collapsed="false">
      <c r="A78" s="3" t="n">
        <v>60</v>
      </c>
      <c r="B78" s="0" t="n">
        <v>507</v>
      </c>
      <c r="C78" s="4" t="n">
        <v>3574</v>
      </c>
      <c r="D78" s="0" t="n">
        <v>575</v>
      </c>
      <c r="E78" s="0" t="n">
        <v>585</v>
      </c>
      <c r="F78" s="0" t="n">
        <v>580</v>
      </c>
      <c r="G78" s="0" t="n">
        <v>6</v>
      </c>
      <c r="H78" s="0" t="n">
        <v>702</v>
      </c>
      <c r="I78" s="4" t="n">
        <v>1987</v>
      </c>
      <c r="J78" s="0" t="n">
        <v>349</v>
      </c>
      <c r="K78" s="0" t="n">
        <v>179</v>
      </c>
      <c r="L78" s="0" t="n">
        <v>763</v>
      </c>
      <c r="M78" s="4" t="n">
        <v>3992</v>
      </c>
      <c r="N78" s="5" t="n">
        <f aca="false">SUM(B78:M78)</f>
        <v>13799</v>
      </c>
    </row>
    <row r="79" customFormat="false" ht="12.75" hidden="false" customHeight="false" outlineLevel="0" collapsed="false">
      <c r="A79" s="3" t="n">
        <v>61</v>
      </c>
      <c r="B79" s="0" t="n">
        <v>428</v>
      </c>
      <c r="C79" s="4" t="n">
        <v>2943</v>
      </c>
      <c r="D79" s="0" t="n">
        <v>469</v>
      </c>
      <c r="E79" s="0" t="n">
        <v>485</v>
      </c>
      <c r="F79" s="0" t="n">
        <v>465</v>
      </c>
      <c r="G79" s="0" t="n">
        <v>5</v>
      </c>
      <c r="H79" s="0" t="n">
        <v>557</v>
      </c>
      <c r="I79" s="4" t="n">
        <v>1661</v>
      </c>
      <c r="J79" s="0" t="n">
        <v>271</v>
      </c>
      <c r="K79" s="0" t="n">
        <v>135</v>
      </c>
      <c r="L79" s="0" t="n">
        <v>631</v>
      </c>
      <c r="M79" s="4" t="n">
        <v>3338</v>
      </c>
      <c r="N79" s="5" t="n">
        <f aca="false">SUM(B79:M79)</f>
        <v>11388</v>
      </c>
    </row>
    <row r="80" customFormat="false" ht="12.75" hidden="false" customHeight="false" outlineLevel="0" collapsed="false">
      <c r="A80" s="3" t="n">
        <v>62</v>
      </c>
      <c r="B80" s="0" t="n">
        <v>350</v>
      </c>
      <c r="C80" s="4" t="n">
        <v>2313</v>
      </c>
      <c r="D80" s="0" t="n">
        <v>363</v>
      </c>
      <c r="E80" s="0" t="n">
        <v>385</v>
      </c>
      <c r="F80" s="0" t="n">
        <v>351</v>
      </c>
      <c r="G80" s="0" t="n">
        <v>4</v>
      </c>
      <c r="H80" s="0" t="n">
        <v>413</v>
      </c>
      <c r="I80" s="4" t="n">
        <v>1336</v>
      </c>
      <c r="J80" s="0" t="n">
        <v>193</v>
      </c>
      <c r="K80" s="0" t="n">
        <v>90</v>
      </c>
      <c r="L80" s="0" t="n">
        <v>499</v>
      </c>
      <c r="M80" s="4" t="n">
        <v>2683</v>
      </c>
      <c r="N80" s="5" t="n">
        <f aca="false">SUM(B80:M80)</f>
        <v>8980</v>
      </c>
    </row>
    <row r="81" customFormat="false" ht="12.75" hidden="false" customHeight="false" outlineLevel="0" collapsed="false">
      <c r="A81" s="6"/>
    </row>
    <row r="82" customFormat="false" ht="12.75" hidden="false" customHeight="false" outlineLevel="0" collapsed="false">
      <c r="B82" s="4"/>
    </row>
    <row r="83" customFormat="false" ht="12.75" hidden="false" customHeight="false" outlineLevel="0" collapsed="false">
      <c r="B83" s="4"/>
    </row>
    <row r="84" customFormat="false" ht="12.75" hidden="false" customHeight="false" outlineLevel="0" collapsed="false">
      <c r="B84" s="4"/>
    </row>
    <row r="85" customFormat="false" ht="12.75" hidden="false" customHeight="false" outlineLevel="0" collapsed="false">
      <c r="B85" s="4"/>
    </row>
    <row r="86" customFormat="false" ht="12.75" hidden="false" customHeight="false" outlineLevel="0" collapsed="false">
      <c r="B86" s="4"/>
    </row>
    <row r="87" customFormat="false" ht="12.75" hidden="false" customHeight="false" outlineLevel="0" collapsed="false">
      <c r="B87" s="4"/>
    </row>
    <row r="99" customFormat="false" ht="12.75" hidden="false" customHeight="fals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pane xSplit="5" ySplit="0" topLeftCell="F1" activePane="topRight" state="frozen"/>
      <selection pane="topLeft" activeCell="A2" activeCellId="0" sqref="A2"/>
      <selection pane="topRight" activeCell="L5" activeCellId="0" sqref="L5:L35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45926.9142030457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36869</v>
      </c>
      <c r="K2" s="12"/>
      <c r="L2" s="15"/>
      <c r="M2" s="12"/>
      <c r="N2" s="12"/>
      <c r="O2" s="84" t="n">
        <f aca="true">NOW()</f>
        <v>45926.914203046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35</v>
      </c>
      <c r="G5" s="41"/>
      <c r="H5" s="42" t="str">
        <f aca="false">V14</f>
        <v>x</v>
      </c>
      <c r="I5" s="41"/>
      <c r="J5" s="43" t="n">
        <v>1254</v>
      </c>
      <c r="K5" s="43"/>
      <c r="L5" s="44" t="n">
        <v>1254</v>
      </c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1254</v>
      </c>
      <c r="R5" s="44" t="n">
        <f aca="false">ROUND((1-O5)*J5,0)</f>
        <v>0</v>
      </c>
      <c r="S5" s="36"/>
      <c r="T5" s="48" t="n">
        <v>27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26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26</v>
      </c>
      <c r="G7" s="50"/>
      <c r="H7" s="40" t="str">
        <f aca="false">V6</f>
        <v>x</v>
      </c>
      <c r="I7" s="50"/>
      <c r="J7" s="43" t="n">
        <v>5466</v>
      </c>
      <c r="K7" s="43"/>
      <c r="L7" s="44" t="n">
        <v>5466</v>
      </c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5466</v>
      </c>
      <c r="R7" s="44" t="n">
        <f aca="false">ROUND((1-O7)*J7,0)</f>
        <v>0</v>
      </c>
      <c r="S7" s="36"/>
      <c r="T7" s="54" t="n">
        <v>28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26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30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26</v>
      </c>
      <c r="G10" s="50"/>
      <c r="H10" s="40" t="str">
        <f aca="false">V11</f>
        <v>x</v>
      </c>
      <c r="I10" s="50"/>
      <c r="J10" s="43" t="n">
        <v>2008</v>
      </c>
      <c r="K10" s="43"/>
      <c r="L10" s="44" t="n">
        <v>2008</v>
      </c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2008</v>
      </c>
      <c r="R10" s="44" t="n">
        <f aca="false">ROUND((1-O10)*J10,0)</f>
        <v>0</v>
      </c>
      <c r="S10" s="36"/>
      <c r="T10" s="54" t="n">
        <v>29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26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31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29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27</v>
      </c>
      <c r="G14" s="50"/>
      <c r="H14" s="40" t="str">
        <f aca="false">V5</f>
        <v>x</v>
      </c>
      <c r="I14" s="50"/>
      <c r="J14" s="43" t="n">
        <v>13769</v>
      </c>
      <c r="K14" s="43"/>
      <c r="L14" s="44" t="n">
        <v>13769</v>
      </c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13769</v>
      </c>
      <c r="R14" s="44" t="n">
        <f aca="false">ROUND((1-O14)*J14,0)</f>
        <v>0</v>
      </c>
      <c r="S14" s="36"/>
      <c r="T14" s="54" t="n">
        <v>35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28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26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28.4166666666667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28</v>
      </c>
      <c r="G19" s="50"/>
      <c r="H19" s="40" t="str">
        <f aca="false">V7</f>
        <v>x</v>
      </c>
      <c r="I19" s="50"/>
      <c r="J19" s="43" t="n">
        <v>1351</v>
      </c>
      <c r="K19" s="43"/>
      <c r="L19" s="44" t="n">
        <v>1351</v>
      </c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1351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26</v>
      </c>
      <c r="G21" s="50"/>
      <c r="H21" s="40" t="str">
        <f aca="false">V8</f>
        <v>x</v>
      </c>
      <c r="I21" s="50"/>
      <c r="J21" s="43" t="n">
        <v>1218</v>
      </c>
      <c r="K21" s="43"/>
      <c r="L21" s="44" t="n">
        <v>1218</v>
      </c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1218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30</v>
      </c>
      <c r="G24" s="50"/>
      <c r="H24" s="40" t="str">
        <f aca="false">V9</f>
        <v>x</v>
      </c>
      <c r="I24" s="50"/>
      <c r="J24" s="43" t="n">
        <v>12269</v>
      </c>
      <c r="K24" s="43"/>
      <c r="L24" s="44" t="n">
        <v>12269</v>
      </c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12269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29</v>
      </c>
      <c r="G26" s="50"/>
      <c r="H26" s="40" t="str">
        <f aca="false">V10</f>
        <v>x</v>
      </c>
      <c r="I26" s="50"/>
      <c r="J26" s="43" t="n">
        <v>1820</v>
      </c>
      <c r="K26" s="43"/>
      <c r="L26" s="44" t="n">
        <v>1820</v>
      </c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1820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31</v>
      </c>
      <c r="G28" s="50"/>
      <c r="H28" s="40" t="str">
        <f aca="false">V12</f>
        <v>x</v>
      </c>
      <c r="I28" s="50"/>
      <c r="J28" s="43" t="n">
        <v>3919</v>
      </c>
      <c r="K28" s="43"/>
      <c r="L28" s="44" t="n">
        <v>3919</v>
      </c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3919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29</v>
      </c>
      <c r="G30" s="50"/>
      <c r="H30" s="40" t="str">
        <f aca="false">V13</f>
        <v>x</v>
      </c>
      <c r="I30" s="50"/>
      <c r="J30" s="43" t="n">
        <v>5179</v>
      </c>
      <c r="K30" s="43"/>
      <c r="L30" s="44" t="n">
        <v>5179</v>
      </c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5179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28</v>
      </c>
      <c r="G32" s="50"/>
      <c r="H32" s="40" t="str">
        <f aca="false">V15</f>
        <v>x</v>
      </c>
      <c r="I32" s="50"/>
      <c r="J32" s="43" t="n">
        <v>820</v>
      </c>
      <c r="K32" s="43"/>
      <c r="L32" s="44" t="n">
        <v>820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820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26</v>
      </c>
      <c r="G35" s="50"/>
      <c r="H35" s="40" t="str">
        <f aca="false">V16</f>
        <v>x</v>
      </c>
      <c r="I35" s="50"/>
      <c r="J35" s="43" t="n">
        <v>45</v>
      </c>
      <c r="K35" s="43"/>
      <c r="L35" s="44" t="n">
        <v>45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45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60781</v>
      </c>
      <c r="K37" s="51"/>
      <c r="L37" s="44" t="n">
        <f aca="false">SUM(L5:L35)</f>
        <v>60781</v>
      </c>
      <c r="M37" s="40"/>
      <c r="N37" s="47" t="n">
        <f aca="false">+J37-L37</f>
        <v>0</v>
      </c>
      <c r="O37" s="65"/>
      <c r="P37" s="66" t="n">
        <f aca="false">SUM(P5:P35)</f>
        <v>0</v>
      </c>
      <c r="Q37" s="67" t="n">
        <f aca="false">SUM(Q5:Q35)/IF($L$37&gt;0,$L37,$J37)</f>
        <v>0.808114377848341</v>
      </c>
      <c r="R37" s="67" t="n">
        <f aca="false">SUM(R5:R35)/IF($L$37&gt;0,$L37,$J37)</f>
        <v>0.191885622151659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</v>
      </c>
      <c r="O38" s="74"/>
      <c r="S38" s="75" t="n">
        <f aca="false">SUM(Q39:R39)</f>
        <v>60781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49118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9887.95289114255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pane xSplit="5" ySplit="0" topLeftCell="Q1" activePane="topRight" state="frozen"/>
      <selection pane="topLeft" activeCell="A5" activeCellId="0" sqref="A5"/>
      <selection pane="topRight" activeCell="L36" activeCellId="0" sqref="L36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45926.91420308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36870</v>
      </c>
      <c r="K2" s="12"/>
      <c r="L2" s="15"/>
      <c r="M2" s="12"/>
      <c r="N2" s="12"/>
      <c r="O2" s="84" t="n">
        <f aca="true">NOW()</f>
        <v>45926.9142030803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44</v>
      </c>
      <c r="G5" s="41"/>
      <c r="H5" s="42" t="n">
        <f aca="false">V14</f>
        <v>39</v>
      </c>
      <c r="I5" s="41"/>
      <c r="J5" s="43" t="n">
        <v>865</v>
      </c>
      <c r="K5" s="43"/>
      <c r="L5" s="44" t="n">
        <v>1081</v>
      </c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1081</v>
      </c>
      <c r="R5" s="44" t="n">
        <f aca="false">ROUND((1-O5)*J5,0)</f>
        <v>0</v>
      </c>
      <c r="S5" s="36"/>
      <c r="T5" s="48" t="n">
        <v>30</v>
      </c>
      <c r="U5" s="48" t="n">
        <v>1</v>
      </c>
      <c r="V5" s="48" t="n">
        <v>33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33</v>
      </c>
      <c r="U6" s="54" t="n">
        <v>2</v>
      </c>
      <c r="V6" s="54" t="n">
        <v>33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33</v>
      </c>
      <c r="G7" s="50"/>
      <c r="H7" s="40" t="n">
        <f aca="false">V6</f>
        <v>33</v>
      </c>
      <c r="I7" s="50"/>
      <c r="J7" s="43" t="n">
        <v>3211</v>
      </c>
      <c r="K7" s="43"/>
      <c r="L7" s="44" t="n">
        <v>3211</v>
      </c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3211</v>
      </c>
      <c r="R7" s="44" t="n">
        <f aca="false">ROUND((1-O7)*J7,0)</f>
        <v>0</v>
      </c>
      <c r="S7" s="36"/>
      <c r="T7" s="54" t="n">
        <v>31</v>
      </c>
      <c r="U7" s="54" t="n">
        <v>3</v>
      </c>
      <c r="V7" s="54" t="n">
        <v>34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33</v>
      </c>
      <c r="U8" s="54" t="n">
        <v>4</v>
      </c>
      <c r="V8" s="54" t="n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34</v>
      </c>
      <c r="U9" s="54" t="n">
        <v>5</v>
      </c>
      <c r="V9" s="54" t="n">
        <v>36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32</v>
      </c>
      <c r="G10" s="50"/>
      <c r="H10" s="40" t="n">
        <f aca="false">V11</f>
        <v>33</v>
      </c>
      <c r="I10" s="50"/>
      <c r="J10" s="43" t="n">
        <v>1238</v>
      </c>
      <c r="K10" s="43"/>
      <c r="L10" s="44" t="n">
        <v>1110</v>
      </c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1110</v>
      </c>
      <c r="R10" s="44" t="n">
        <f aca="false">ROUND((1-O10)*J10,0)</f>
        <v>0</v>
      </c>
      <c r="S10" s="36"/>
      <c r="T10" s="54" t="n">
        <v>33</v>
      </c>
      <c r="U10" s="54" t="n">
        <v>6</v>
      </c>
      <c r="V10" s="54" t="n">
        <v>36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32</v>
      </c>
      <c r="U11" s="54" t="n">
        <v>7</v>
      </c>
      <c r="V11" s="54" t="n">
        <v>33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37</v>
      </c>
      <c r="U12" s="54" t="n">
        <v>8</v>
      </c>
      <c r="V12" s="54" t="n">
        <v>36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35</v>
      </c>
      <c r="U13" s="54" t="n">
        <v>9</v>
      </c>
      <c r="V13" s="54" t="n">
        <v>36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33</v>
      </c>
      <c r="I14" s="50"/>
      <c r="J14" s="43" t="n">
        <v>11811</v>
      </c>
      <c r="K14" s="43"/>
      <c r="L14" s="44" t="n">
        <v>9853</v>
      </c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9853</v>
      </c>
      <c r="R14" s="44" t="n">
        <f aca="false">ROUND((1-O14)*J14,0)</f>
        <v>0</v>
      </c>
      <c r="S14" s="36"/>
      <c r="T14" s="54" t="n">
        <v>44</v>
      </c>
      <c r="U14" s="54" t="n">
        <v>15</v>
      </c>
      <c r="V14" s="54" t="n">
        <v>39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36</v>
      </c>
      <c r="U15" s="54" t="n">
        <v>35</v>
      </c>
      <c r="V15" s="54" t="n">
        <v>34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33</v>
      </c>
      <c r="U16" s="55" t="n">
        <v>39</v>
      </c>
      <c r="V16" s="55" t="n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34.25</v>
      </c>
      <c r="U18" s="36"/>
      <c r="V18" s="58" t="n">
        <f aca="false">AVERAGE(V5:V16)</f>
        <v>34.5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31</v>
      </c>
      <c r="G19" s="50"/>
      <c r="H19" s="40" t="n">
        <f aca="false">V7</f>
        <v>34</v>
      </c>
      <c r="I19" s="50"/>
      <c r="J19" s="43" t="n">
        <v>1050</v>
      </c>
      <c r="K19" s="43"/>
      <c r="L19" s="44" t="n">
        <v>749</v>
      </c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749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33</v>
      </c>
      <c r="G21" s="50"/>
      <c r="H21" s="40" t="n">
        <f aca="false">V8</f>
        <v>32</v>
      </c>
      <c r="I21" s="50"/>
      <c r="J21" s="43" t="n">
        <v>674</v>
      </c>
      <c r="K21" s="43"/>
      <c r="L21" s="44" t="n">
        <v>752</v>
      </c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752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34</v>
      </c>
      <c r="G24" s="50"/>
      <c r="H24" s="40" t="n">
        <f aca="false">V9</f>
        <v>36</v>
      </c>
      <c r="I24" s="50"/>
      <c r="J24" s="43" t="n">
        <v>9770</v>
      </c>
      <c r="K24" s="43"/>
      <c r="L24" s="44" t="n">
        <v>8521</v>
      </c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8521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33</v>
      </c>
      <c r="G26" s="50"/>
      <c r="H26" s="40" t="n">
        <f aca="false">V10</f>
        <v>36</v>
      </c>
      <c r="I26" s="50"/>
      <c r="J26" s="43" t="n">
        <v>1400</v>
      </c>
      <c r="K26" s="43"/>
      <c r="L26" s="44" t="n">
        <v>1085</v>
      </c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1085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37</v>
      </c>
      <c r="G28" s="50"/>
      <c r="H28" s="40" t="n">
        <f aca="false">V12</f>
        <v>36</v>
      </c>
      <c r="I28" s="50"/>
      <c r="J28" s="43" t="n">
        <v>3229</v>
      </c>
      <c r="K28" s="43"/>
      <c r="L28" s="44" t="n">
        <v>3344</v>
      </c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3344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35</v>
      </c>
      <c r="G30" s="50"/>
      <c r="H30" s="40" t="n">
        <f aca="false">V13</f>
        <v>36</v>
      </c>
      <c r="I30" s="50"/>
      <c r="J30" s="43" t="n">
        <v>4312</v>
      </c>
      <c r="K30" s="43"/>
      <c r="L30" s="44" t="n">
        <v>4168</v>
      </c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4168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36</v>
      </c>
      <c r="G32" s="50"/>
      <c r="H32" s="40" t="n">
        <f aca="false">V15</f>
        <v>34</v>
      </c>
      <c r="I32" s="50"/>
      <c r="J32" s="43" t="n">
        <v>195</v>
      </c>
      <c r="K32" s="43"/>
      <c r="L32" s="44" t="n">
        <v>351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351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33</v>
      </c>
      <c r="G35" s="50"/>
      <c r="H35" s="40" t="n">
        <f aca="false">V16</f>
        <v>32</v>
      </c>
      <c r="I35" s="50"/>
      <c r="J35" s="43" t="n">
        <v>37</v>
      </c>
      <c r="K35" s="43"/>
      <c r="L35" s="44" t="n">
        <v>39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39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49455</v>
      </c>
      <c r="K37" s="51"/>
      <c r="L37" s="44" t="n">
        <f aca="false">SUM(L5:L35)</f>
        <v>45927</v>
      </c>
      <c r="M37" s="40"/>
      <c r="N37" s="47" t="n">
        <f aca="false">+J37-L37</f>
        <v>3528</v>
      </c>
      <c r="O37" s="65"/>
      <c r="P37" s="66" t="n">
        <f aca="false">SUM(P5:P35)</f>
        <v>0</v>
      </c>
      <c r="Q37" s="67" t="n">
        <f aca="false">SUM(Q5:Q35)/IF($L$37&gt;0,$L37,$J37)</f>
        <v>0.746053519716071</v>
      </c>
      <c r="R37" s="67" t="n">
        <f aca="false">SUM(R5:R35)/IF($L$37&gt;0,$L37,$J37)</f>
        <v>0.253946480283929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0.0713375796178344</v>
      </c>
      <c r="O38" s="74"/>
      <c r="S38" s="75" t="n">
        <f aca="false">SUM(Q39:R39)</f>
        <v>45927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34264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9887.95289114255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5" colorId="64" zoomScale="75" zoomScaleNormal="75" zoomScalePageLayoutView="100" workbookViewId="0">
      <pane xSplit="5" ySplit="0" topLeftCell="Q1" activePane="topRight" state="frozen"/>
      <selection pane="topLeft" activeCell="A5" activeCellId="0" sqref="A5"/>
      <selection pane="topRight" activeCell="J38" activeCellId="0" sqref="J38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45926.9142031115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36871</v>
      </c>
      <c r="K2" s="12"/>
      <c r="L2" s="15"/>
      <c r="M2" s="12"/>
      <c r="N2" s="12"/>
      <c r="O2" s="84" t="n">
        <f aca="true">NOW()</f>
        <v>45926.9142031118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40</v>
      </c>
      <c r="G5" s="41"/>
      <c r="H5" s="42" t="str">
        <f aca="false">V14</f>
        <v>x</v>
      </c>
      <c r="I5" s="41"/>
      <c r="J5" s="43" t="n">
        <v>1039</v>
      </c>
      <c r="K5" s="43"/>
      <c r="L5" s="44"/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1039</v>
      </c>
      <c r="R5" s="44" t="n">
        <f aca="false">ROUND((1-O5)*J5,0)</f>
        <v>0</v>
      </c>
      <c r="S5" s="36"/>
      <c r="T5" s="48" t="n">
        <v>24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28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28</v>
      </c>
      <c r="G7" s="50"/>
      <c r="H7" s="40" t="str">
        <f aca="false">V6</f>
        <v>x</v>
      </c>
      <c r="I7" s="50"/>
      <c r="J7" s="43" t="n">
        <v>4821</v>
      </c>
      <c r="K7" s="43"/>
      <c r="L7" s="44"/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4821</v>
      </c>
      <c r="R7" s="44" t="n">
        <f aca="false">ROUND((1-O7)*J7,0)</f>
        <v>0</v>
      </c>
      <c r="S7" s="36"/>
      <c r="T7" s="54" t="n">
        <v>26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/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31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34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26</v>
      </c>
      <c r="G10" s="50"/>
      <c r="H10" s="40" t="str">
        <f aca="false">V11</f>
        <v>x</v>
      </c>
      <c r="I10" s="50"/>
      <c r="J10" s="43" t="n">
        <v>2008</v>
      </c>
      <c r="K10" s="43"/>
      <c r="L10" s="44"/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2008</v>
      </c>
      <c r="R10" s="44" t="n">
        <f aca="false">ROUND((1-O10)*J10,0)</f>
        <v>0</v>
      </c>
      <c r="S10" s="36"/>
      <c r="T10" s="54" t="n">
        <v>30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/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26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/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35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35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24</v>
      </c>
      <c r="G14" s="50"/>
      <c r="H14" s="40" t="str">
        <f aca="false">V5</f>
        <v>x</v>
      </c>
      <c r="I14" s="50"/>
      <c r="J14" s="43" t="n">
        <v>15728</v>
      </c>
      <c r="K14" s="43"/>
      <c r="L14" s="44"/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15728</v>
      </c>
      <c r="R14" s="44" t="n">
        <f aca="false">ROUND((1-O14)*J14,0)</f>
        <v>0</v>
      </c>
      <c r="S14" s="36"/>
      <c r="T14" s="54" t="n">
        <v>40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/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35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31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31.25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26</v>
      </c>
      <c r="G19" s="50"/>
      <c r="H19" s="40" t="str">
        <f aca="false">V7</f>
        <v>x</v>
      </c>
      <c r="I19" s="50"/>
      <c r="J19" s="43" t="n">
        <v>1551</v>
      </c>
      <c r="K19" s="43"/>
      <c r="L19" s="44"/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1551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31</v>
      </c>
      <c r="G21" s="50"/>
      <c r="H21" s="40" t="str">
        <f aca="false">V8</f>
        <v>x</v>
      </c>
      <c r="I21" s="50"/>
      <c r="J21" s="43" t="n">
        <v>830</v>
      </c>
      <c r="K21" s="43"/>
      <c r="L21" s="44"/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830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/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34</v>
      </c>
      <c r="G24" s="50"/>
      <c r="H24" s="40" t="str">
        <f aca="false">V9</f>
        <v>x</v>
      </c>
      <c r="I24" s="50"/>
      <c r="J24" s="43" t="n">
        <v>9770</v>
      </c>
      <c r="K24" s="43"/>
      <c r="L24" s="44"/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9770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30</v>
      </c>
      <c r="G26" s="50"/>
      <c r="H26" s="40" t="str">
        <f aca="false">V10</f>
        <v>x</v>
      </c>
      <c r="I26" s="50"/>
      <c r="J26" s="43" t="n">
        <v>1716</v>
      </c>
      <c r="K26" s="43"/>
      <c r="L26" s="44"/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1716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35</v>
      </c>
      <c r="G28" s="50"/>
      <c r="H28" s="40" t="str">
        <f aca="false">V12</f>
        <v>x</v>
      </c>
      <c r="I28" s="50"/>
      <c r="J28" s="43" t="n">
        <v>3459</v>
      </c>
      <c r="K28" s="43"/>
      <c r="L28" s="44"/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3459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35</v>
      </c>
      <c r="G30" s="50"/>
      <c r="H30" s="40" t="str">
        <f aca="false">V13</f>
        <v>x</v>
      </c>
      <c r="I30" s="50"/>
      <c r="J30" s="43" t="n">
        <v>4312</v>
      </c>
      <c r="K30" s="43"/>
      <c r="L30" s="44"/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4312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35</v>
      </c>
      <c r="G32" s="50"/>
      <c r="H32" s="40" t="str">
        <f aca="false">V15</f>
        <v>x</v>
      </c>
      <c r="I32" s="50"/>
      <c r="J32" s="43" t="n">
        <v>273</v>
      </c>
      <c r="K32" s="43"/>
      <c r="L32" s="44"/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273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/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31</v>
      </c>
      <c r="G35" s="50"/>
      <c r="H35" s="40" t="str">
        <f aca="false">V16</f>
        <v>x</v>
      </c>
      <c r="I35" s="50"/>
      <c r="J35" s="43" t="n">
        <v>40</v>
      </c>
      <c r="K35" s="43"/>
      <c r="L35" s="44"/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40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57210</v>
      </c>
      <c r="K37" s="51"/>
      <c r="L37" s="44" t="n">
        <f aca="false">SUM(L5:L35)</f>
        <v>0</v>
      </c>
      <c r="M37" s="40"/>
      <c r="N37" s="47" t="n">
        <f aca="false">+J37-L37</f>
        <v>57210</v>
      </c>
      <c r="O37" s="65"/>
      <c r="P37" s="66" t="n">
        <f aca="false">SUM(P5:P35)</f>
        <v>0</v>
      </c>
      <c r="Q37" s="67" t="n">
        <f aca="false">SUM(Q5:Q35)/IF($L$37&gt;0,$L37,$J37)</f>
        <v>0.796137038979199</v>
      </c>
      <c r="R37" s="67" t="n">
        <f aca="false">SUM(R5:R35)/IF($L$37&gt;0,$L37,$J37)</f>
        <v>0.203862961020801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1</v>
      </c>
      <c r="O38" s="74"/>
      <c r="S38" s="75" t="n">
        <f aca="false">SUM(Q39:R39)</f>
        <v>57210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45547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9887.95289114255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2" colorId="64" zoomScale="75" zoomScaleNormal="75" zoomScalePageLayoutView="100" workbookViewId="0">
      <pane xSplit="5" ySplit="0" topLeftCell="F1" activePane="topRight" state="frozen"/>
      <selection pane="topLeft" activeCell="A2" activeCellId="0" sqref="A2"/>
      <selection pane="topRight" activeCell="J37" activeCellId="0" sqref="J37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45926.9142031441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36872</v>
      </c>
      <c r="K2" s="12"/>
      <c r="L2" s="15"/>
      <c r="M2" s="12"/>
      <c r="N2" s="12"/>
      <c r="O2" s="84" t="n">
        <f aca="true">NOW()</f>
        <v>45926.9142031444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24</v>
      </c>
      <c r="G5" s="41"/>
      <c r="H5" s="42" t="str">
        <f aca="false">V14</f>
        <v>x</v>
      </c>
      <c r="I5" s="41"/>
      <c r="J5" s="43" t="n">
        <v>1644</v>
      </c>
      <c r="K5" s="43"/>
      <c r="L5" s="44"/>
      <c r="M5" s="42"/>
      <c r="N5" s="45" t="n">
        <v>67694</v>
      </c>
      <c r="O5" s="46" t="n">
        <f aca="false">$T$23</f>
        <v>1</v>
      </c>
      <c r="P5" s="47" t="str">
        <f aca="false">IF(Q5&lt;0,ABS(Q5),"")</f>
        <v/>
      </c>
      <c r="Q5" s="44" t="n">
        <f aca="false">IF(L$37&gt;0,L5-R5,J5-R5)</f>
        <v>1644</v>
      </c>
      <c r="R5" s="44" t="n">
        <f aca="false">ROUND((1-O5)*J5,0)</f>
        <v>0</v>
      </c>
      <c r="S5" s="36"/>
      <c r="T5" s="48" t="n">
        <v>12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15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15</v>
      </c>
      <c r="G7" s="50"/>
      <c r="H7" s="40" t="str">
        <f aca="false">V6</f>
        <v>x</v>
      </c>
      <c r="I7" s="50"/>
      <c r="J7" s="43" t="n">
        <v>7076</v>
      </c>
      <c r="K7" s="43"/>
      <c r="L7" s="44"/>
      <c r="M7" s="40"/>
      <c r="N7" s="45" t="n">
        <v>67694</v>
      </c>
      <c r="O7" s="46" t="n">
        <f aca="false">$T$23</f>
        <v>1</v>
      </c>
      <c r="P7" s="47" t="str">
        <f aca="false">IF(Q7&lt;0,ABS(Q7),"")</f>
        <v/>
      </c>
      <c r="Q7" s="44" t="n">
        <f aca="false">IF(L$37&gt;0,L7-R7,J7-R7)</f>
        <v>7076</v>
      </c>
      <c r="R7" s="44" t="n">
        <f aca="false">ROUND((1-O7)*J7,0)</f>
        <v>0</v>
      </c>
      <c r="S7" s="36"/>
      <c r="T7" s="54" t="n">
        <v>13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/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14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17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14</v>
      </c>
      <c r="G10" s="50"/>
      <c r="H10" s="40" t="str">
        <f aca="false">V11</f>
        <v>x</v>
      </c>
      <c r="I10" s="50"/>
      <c r="J10" s="43" t="n">
        <v>2776</v>
      </c>
      <c r="K10" s="43"/>
      <c r="L10" s="44"/>
      <c r="M10" s="40"/>
      <c r="N10" s="45" t="n">
        <v>67694</v>
      </c>
      <c r="O10" s="46" t="n">
        <f aca="false">$T$23</f>
        <v>1</v>
      </c>
      <c r="P10" s="47" t="str">
        <f aca="false">IF(Q10&lt;0,ABS(Q10),"")</f>
        <v/>
      </c>
      <c r="Q10" s="44" t="n">
        <f aca="false">IF(L$37&gt;0,L10-R10,J10-R10)</f>
        <v>2776</v>
      </c>
      <c r="R10" s="44" t="n">
        <f aca="false">ROUND((1-O10)*J10,0)</f>
        <v>0</v>
      </c>
      <c r="S10" s="36"/>
      <c r="T10" s="54" t="n">
        <v>15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/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14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/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19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18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12</v>
      </c>
      <c r="G14" s="50"/>
      <c r="H14" s="40" t="str">
        <f aca="false">V5</f>
        <v>x</v>
      </c>
      <c r="I14" s="50"/>
      <c r="J14" s="43" t="n">
        <v>18991</v>
      </c>
      <c r="K14" s="43"/>
      <c r="L14" s="44"/>
      <c r="M14" s="40"/>
      <c r="N14" s="45" t="n">
        <v>67694</v>
      </c>
      <c r="O14" s="46" t="n">
        <f aca="false">$T$23</f>
        <v>1</v>
      </c>
      <c r="P14" s="47" t="str">
        <f aca="false">IF(Q14&lt;0,ABS(Q14),"")</f>
        <v/>
      </c>
      <c r="Q14" s="44" t="n">
        <f aca="false">IF(L$37&gt;0,L14-R14,J14-R14)</f>
        <v>18991</v>
      </c>
      <c r="R14" s="44" t="n">
        <f aca="false">ROUND((1-O14)*J14,0)</f>
        <v>0</v>
      </c>
      <c r="S14" s="36"/>
      <c r="T14" s="54" t="n">
        <v>24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/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17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14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16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13</v>
      </c>
      <c r="G19" s="50"/>
      <c r="H19" s="40" t="str">
        <f aca="false">V7</f>
        <v>x</v>
      </c>
      <c r="I19" s="50"/>
      <c r="J19" s="43" t="n">
        <v>2152</v>
      </c>
      <c r="K19" s="43"/>
      <c r="L19" s="44"/>
      <c r="M19" s="40"/>
      <c r="N19" s="45" t="n">
        <v>67694</v>
      </c>
      <c r="O19" s="46" t="n">
        <f aca="false">$T$23</f>
        <v>1</v>
      </c>
      <c r="P19" s="47" t="str">
        <f aca="false">IF(Q19&lt;0,ABS(Q19),"")</f>
        <v/>
      </c>
      <c r="Q19" s="44" t="n">
        <f aca="false">IF(L$37&gt;0,L19-R19,J19-R19)</f>
        <v>2152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14</v>
      </c>
      <c r="G21" s="50"/>
      <c r="H21" s="40" t="str">
        <f aca="false">V8</f>
        <v>x</v>
      </c>
      <c r="I21" s="50"/>
      <c r="J21" s="43" t="n">
        <v>1683</v>
      </c>
      <c r="K21" s="43"/>
      <c r="L21" s="44"/>
      <c r="M21" s="50"/>
      <c r="N21" s="45" t="n">
        <v>67694</v>
      </c>
      <c r="O21" s="46" t="n">
        <f aca="false">$T$23</f>
        <v>1</v>
      </c>
      <c r="P21" s="47" t="str">
        <f aca="false">IF(Q21&lt;0,ABS(Q21),"")</f>
        <v/>
      </c>
      <c r="Q21" s="44" t="n">
        <f aca="false">IF(L$37&gt;0,L21-R21,J21-R21)</f>
        <v>1683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/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1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17</v>
      </c>
      <c r="G24" s="50"/>
      <c r="H24" s="40" t="str">
        <f aca="false">V9</f>
        <v>x</v>
      </c>
      <c r="I24" s="50"/>
      <c r="J24" s="43" t="n">
        <v>16642</v>
      </c>
      <c r="K24" s="43"/>
      <c r="L24" s="44"/>
      <c r="M24" s="40"/>
      <c r="N24" s="45" t="n">
        <v>67694</v>
      </c>
      <c r="O24" s="46" t="n">
        <f aca="false">$T$23</f>
        <v>1</v>
      </c>
      <c r="P24" s="47" t="str">
        <f aca="false">IF(Q24&lt;0,ABS(Q24),"")</f>
        <v/>
      </c>
      <c r="Q24" s="44" t="n">
        <f aca="false">IF(L$37&gt;0,L24-R24,J24-R24)</f>
        <v>16642</v>
      </c>
      <c r="R24" s="44" t="n">
        <f aca="false">(1-O24)*J24</f>
        <v>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15</v>
      </c>
      <c r="G26" s="50"/>
      <c r="H26" s="40" t="str">
        <f aca="false">V10</f>
        <v>x</v>
      </c>
      <c r="I26" s="50"/>
      <c r="J26" s="43" t="n">
        <v>2660</v>
      </c>
      <c r="K26" s="43"/>
      <c r="L26" s="44"/>
      <c r="M26" s="40"/>
      <c r="N26" s="45" t="n">
        <v>67694</v>
      </c>
      <c r="O26" s="46" t="n">
        <f aca="false">$T$23</f>
        <v>1</v>
      </c>
      <c r="P26" s="47" t="str">
        <f aca="false">IF(Q26&lt;0,ABS(Q26),"")</f>
        <v/>
      </c>
      <c r="Q26" s="44" t="n">
        <f aca="false">IF(L$37&gt;0,L26-R26,J26-R26)</f>
        <v>2660</v>
      </c>
      <c r="R26" s="44" t="n">
        <f aca="false">ROUND((1-O26)*J26,0)</f>
        <v>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19</v>
      </c>
      <c r="G28" s="50"/>
      <c r="H28" s="40" t="str">
        <f aca="false">V12</f>
        <v>x</v>
      </c>
      <c r="I28" s="50"/>
      <c r="J28" s="43" t="n">
        <v>4839</v>
      </c>
      <c r="K28" s="43"/>
      <c r="L28" s="44"/>
      <c r="M28" s="40"/>
      <c r="N28" s="45" t="n">
        <v>67694</v>
      </c>
      <c r="O28" s="46" t="n">
        <f aca="false">$T$23</f>
        <v>1</v>
      </c>
      <c r="P28" s="47" t="str">
        <f aca="false">IF(Q28&lt;0,ABS(Q28),"")</f>
        <v/>
      </c>
      <c r="Q28" s="44" t="n">
        <f aca="false">IF(L$37&gt;0,L28-R28,J28-R28)</f>
        <v>4839</v>
      </c>
      <c r="R28" s="44" t="n">
        <f aca="false">ROUND((1-O28)*J28,0)</f>
        <v>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18</v>
      </c>
      <c r="G30" s="50"/>
      <c r="H30" s="40" t="str">
        <f aca="false">V13</f>
        <v>x</v>
      </c>
      <c r="I30" s="50"/>
      <c r="J30" s="43" t="n">
        <v>6190</v>
      </c>
      <c r="K30" s="43"/>
      <c r="L30" s="44"/>
      <c r="M30" s="40"/>
      <c r="N30" s="45" t="n">
        <v>67694</v>
      </c>
      <c r="O30" s="46" t="n">
        <f aca="false">$T$23</f>
        <v>1</v>
      </c>
      <c r="P30" s="47" t="str">
        <f aca="false">IF(Q30&lt;0,ABS(Q30),"")</f>
        <v/>
      </c>
      <c r="Q30" s="44" t="n">
        <f aca="false">IF(L$37&gt;0,L30-R30,J30-R30)</f>
        <v>6190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17</v>
      </c>
      <c r="G32" s="50"/>
      <c r="H32" s="40" t="str">
        <f aca="false">V15</f>
        <v>x</v>
      </c>
      <c r="I32" s="50"/>
      <c r="J32" s="43" t="n">
        <v>1446</v>
      </c>
      <c r="K32" s="43"/>
      <c r="L32" s="44"/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1446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/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14</v>
      </c>
      <c r="G35" s="50"/>
      <c r="H35" s="40" t="str">
        <f aca="false">V16</f>
        <v>x</v>
      </c>
      <c r="I35" s="50"/>
      <c r="J35" s="43" t="n">
        <v>52</v>
      </c>
      <c r="K35" s="43"/>
      <c r="L35" s="44"/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52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77814</v>
      </c>
      <c r="K37" s="51"/>
      <c r="L37" s="44" t="n">
        <f aca="false">SUM(L5:L35)</f>
        <v>0</v>
      </c>
      <c r="M37" s="40"/>
      <c r="N37" s="47" t="n">
        <f aca="false">+J37-L37</f>
        <v>77814</v>
      </c>
      <c r="O37" s="65"/>
      <c r="P37" s="66" t="n">
        <f aca="false">SUM(P5:P35)</f>
        <v>0</v>
      </c>
      <c r="Q37" s="67" t="n">
        <f aca="false">SUM(Q5:Q35)/IF($L$37&gt;0,$L37,$J37)</f>
        <v>0.850116945536793</v>
      </c>
      <c r="R37" s="67" t="n">
        <f aca="false">SUM(R5:R35)/IF($L$37&gt;0,$L37,$J37)</f>
        <v>0.149883054463207</v>
      </c>
      <c r="S37" s="82" t="n">
        <f aca="false">Q39/(Q39+(R39-LOOKUP(J2,[1]!date,[1]!enaft)))</f>
        <v>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1</v>
      </c>
      <c r="O38" s="74"/>
      <c r="S38" s="75" t="n">
        <f aca="false">SUM(Q39:R39)</f>
        <v>77814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66151</v>
      </c>
      <c r="R39" s="75" t="n">
        <f aca="false">SUM(R5:R35)</f>
        <v>11663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-25893.51435348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true" showOutlineSymbols="true" defaultGridColor="true" view="normal" topLeftCell="A2" colorId="64" zoomScale="75" zoomScaleNormal="75" zoomScalePageLayoutView="100" workbookViewId="0">
      <pane xSplit="5" ySplit="0" topLeftCell="F1" activePane="topRight" state="frozen"/>
      <selection pane="topLeft" activeCell="A2" activeCellId="0" sqref="A2"/>
      <selection pane="topRight" activeCell="T24" activeCellId="0" sqref="T24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45926.9142031766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36873</v>
      </c>
      <c r="K2" s="12"/>
      <c r="L2" s="15"/>
      <c r="M2" s="12"/>
      <c r="N2" s="12"/>
      <c r="O2" s="84" t="n">
        <f aca="true">NOW()</f>
        <v>45926.9142031769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26</v>
      </c>
      <c r="G5" s="41"/>
      <c r="H5" s="42" t="str">
        <f aca="false">V14</f>
        <v>x</v>
      </c>
      <c r="I5" s="41"/>
      <c r="J5" s="43" t="n">
        <v>1644</v>
      </c>
      <c r="K5" s="43"/>
      <c r="L5" s="43"/>
      <c r="M5" s="42"/>
      <c r="N5" s="45" t="n">
        <v>67694</v>
      </c>
      <c r="O5" s="46" t="n">
        <f aca="false">$T$23</f>
        <v>0.7</v>
      </c>
      <c r="P5" s="47" t="str">
        <f aca="false">IF(Q5&lt;0,ABS(Q5),"")</f>
        <v/>
      </c>
      <c r="Q5" s="44" t="n">
        <f aca="false">IF(L$37&gt;0,L5-R5,J5-R5)</f>
        <v>1151</v>
      </c>
      <c r="R5" s="44" t="n">
        <f aca="false">ROUND((1-O5)*J5,0)</f>
        <v>493</v>
      </c>
      <c r="S5" s="36"/>
      <c r="T5" s="48" t="n">
        <v>19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3"/>
      <c r="M6" s="40"/>
      <c r="N6" s="52"/>
      <c r="O6" s="46"/>
      <c r="P6" s="53"/>
      <c r="Q6" s="44"/>
      <c r="R6" s="44"/>
      <c r="S6" s="36"/>
      <c r="T6" s="54" t="n">
        <v>21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21</v>
      </c>
      <c r="G7" s="50"/>
      <c r="H7" s="40" t="str">
        <f aca="false">V6</f>
        <v>x</v>
      </c>
      <c r="I7" s="50"/>
      <c r="J7" s="43" t="n">
        <v>17014</v>
      </c>
      <c r="K7" s="43"/>
      <c r="L7" s="43"/>
      <c r="M7" s="40"/>
      <c r="N7" s="45" t="n">
        <v>67694</v>
      </c>
      <c r="O7" s="46" t="n">
        <f aca="false">$T$23</f>
        <v>0.7</v>
      </c>
      <c r="P7" s="47" t="str">
        <f aca="false">IF(Q7&lt;0,ABS(Q7),"")</f>
        <v/>
      </c>
      <c r="Q7" s="44" t="n">
        <f aca="false">IF(L$37&gt;0,L7-R7,J7-R7)</f>
        <v>11910</v>
      </c>
      <c r="R7" s="44" t="n">
        <f aca="false">ROUND((1-O7)*J7,0)</f>
        <v>5104</v>
      </c>
      <c r="S7" s="36"/>
      <c r="T7" s="54" t="n">
        <v>20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3"/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20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3"/>
      <c r="M9" s="40"/>
      <c r="N9" s="52"/>
      <c r="O9" s="46"/>
      <c r="P9" s="53"/>
      <c r="Q9" s="44"/>
      <c r="R9" s="44"/>
      <c r="S9" s="36"/>
      <c r="T9" s="54" t="n">
        <v>23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20</v>
      </c>
      <c r="G10" s="50"/>
      <c r="H10" s="40" t="str">
        <f aca="false">V11</f>
        <v>x</v>
      </c>
      <c r="I10" s="50"/>
      <c r="J10" s="43" t="n">
        <v>3546</v>
      </c>
      <c r="K10" s="43"/>
      <c r="L10" s="43"/>
      <c r="M10" s="40"/>
      <c r="N10" s="45" t="n">
        <v>67694</v>
      </c>
      <c r="O10" s="46" t="n">
        <f aca="false">$T$23</f>
        <v>0.7</v>
      </c>
      <c r="P10" s="47" t="str">
        <f aca="false">IF(Q10&lt;0,ABS(Q10),"")</f>
        <v/>
      </c>
      <c r="Q10" s="44" t="n">
        <f aca="false">IF(L$37&gt;0,L10-R10,J10-R10)</f>
        <v>2482</v>
      </c>
      <c r="R10" s="44" t="n">
        <f aca="false">ROUND((1-O10)*J10,0)</f>
        <v>1064</v>
      </c>
      <c r="S10" s="36"/>
      <c r="T10" s="54" t="n">
        <v>21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3"/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20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3"/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23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3"/>
      <c r="M13" s="40"/>
      <c r="N13" s="52"/>
      <c r="O13" s="46"/>
      <c r="P13" s="53"/>
      <c r="Q13" s="44"/>
      <c r="R13" s="44"/>
      <c r="S13" s="36"/>
      <c r="T13" s="54" t="n">
        <v>22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19</v>
      </c>
      <c r="G14" s="50"/>
      <c r="H14" s="40" t="str">
        <f aca="false">V5</f>
        <v>x</v>
      </c>
      <c r="I14" s="50"/>
      <c r="J14" s="43" t="n">
        <v>23561</v>
      </c>
      <c r="K14" s="43"/>
      <c r="L14" s="43"/>
      <c r="M14" s="40"/>
      <c r="N14" s="45" t="n">
        <v>67694</v>
      </c>
      <c r="O14" s="46" t="n">
        <f aca="false">$T$23</f>
        <v>0.7</v>
      </c>
      <c r="P14" s="47" t="str">
        <f aca="false">IF(Q14&lt;0,ABS(Q14),"")</f>
        <v/>
      </c>
      <c r="Q14" s="44" t="n">
        <f aca="false">IF(L$37&gt;0,L14-R14,J14-R14)</f>
        <v>16493</v>
      </c>
      <c r="R14" s="44" t="n">
        <f aca="false">ROUND((1-O14)*J14,0)</f>
        <v>7068</v>
      </c>
      <c r="S14" s="36"/>
      <c r="T14" s="54" t="n">
        <v>26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3"/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20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3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20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3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3"/>
      <c r="M18" s="40"/>
      <c r="N18" s="52"/>
      <c r="O18" s="46"/>
      <c r="P18" s="36"/>
      <c r="Q18" s="44"/>
      <c r="R18" s="44"/>
      <c r="S18" s="36"/>
      <c r="T18" s="58" t="n">
        <f aca="false">AVERAGE(T5:T16)</f>
        <v>21.25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20</v>
      </c>
      <c r="G19" s="50"/>
      <c r="H19" s="40" t="str">
        <f aca="false">V7</f>
        <v>x</v>
      </c>
      <c r="I19" s="50"/>
      <c r="J19" s="43" t="n">
        <v>2853</v>
      </c>
      <c r="K19" s="43"/>
      <c r="L19" s="43"/>
      <c r="M19" s="40"/>
      <c r="N19" s="45" t="n">
        <v>67694</v>
      </c>
      <c r="O19" s="46" t="n">
        <f aca="false">$T$23</f>
        <v>0.7</v>
      </c>
      <c r="P19" s="47" t="str">
        <f aca="false">IF(Q19&lt;0,ABS(Q19),"")</f>
        <v/>
      </c>
      <c r="Q19" s="44" t="n">
        <f aca="false">IF(L$37&gt;0,L19-R19,J19-R19)</f>
        <v>1997</v>
      </c>
      <c r="R19" s="44" t="n">
        <f aca="false">ROUND((1-O19)*J19,0)</f>
        <v>856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3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20</v>
      </c>
      <c r="G21" s="50"/>
      <c r="H21" s="40" t="str">
        <f aca="false">V8</f>
        <v>x</v>
      </c>
      <c r="I21" s="50"/>
      <c r="J21" s="43" t="n">
        <v>2149</v>
      </c>
      <c r="K21" s="43"/>
      <c r="L21" s="43"/>
      <c r="M21" s="50"/>
      <c r="N21" s="45" t="n">
        <v>67694</v>
      </c>
      <c r="O21" s="46" t="n">
        <f aca="false">$T$23</f>
        <v>0.7</v>
      </c>
      <c r="P21" s="47" t="str">
        <f aca="false">IF(Q21&lt;0,ABS(Q21),"")</f>
        <v/>
      </c>
      <c r="Q21" s="44" t="n">
        <f aca="false">IF(L$37&gt;0,L21-R21,J21-R21)</f>
        <v>1504</v>
      </c>
      <c r="R21" s="44" t="n">
        <f aca="false">ROUND((1-O21)*J21,0)</f>
        <v>645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3"/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3"/>
      <c r="M23" s="40"/>
      <c r="N23" s="52"/>
      <c r="O23" s="46"/>
      <c r="P23" s="36"/>
      <c r="Q23" s="44"/>
      <c r="R23" s="44"/>
      <c r="S23" s="36"/>
      <c r="T23" s="61" t="n">
        <v>0.7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23</v>
      </c>
      <c r="G24" s="50"/>
      <c r="H24" s="40" t="str">
        <f aca="false">V9</f>
        <v>x</v>
      </c>
      <c r="I24" s="50"/>
      <c r="J24" s="43" t="n">
        <v>20389</v>
      </c>
      <c r="K24" s="43"/>
      <c r="L24" s="43"/>
      <c r="M24" s="40"/>
      <c r="N24" s="45" t="n">
        <v>67694</v>
      </c>
      <c r="O24" s="46" t="n">
        <f aca="false">$T$23</f>
        <v>0.7</v>
      </c>
      <c r="P24" s="47" t="str">
        <f aca="false">IF(Q24&lt;0,ABS(Q24),"")</f>
        <v/>
      </c>
      <c r="Q24" s="44" t="n">
        <f aca="false">IF(L$37&gt;0,L24-R24,J24-R24)</f>
        <v>14272.3</v>
      </c>
      <c r="R24" s="44" t="n">
        <f aca="false">(1-O24)*J24</f>
        <v>6116.7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3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21</v>
      </c>
      <c r="G26" s="50"/>
      <c r="H26" s="40" t="str">
        <f aca="false">V10</f>
        <v>x</v>
      </c>
      <c r="I26" s="50"/>
      <c r="J26" s="43" t="n">
        <v>3290</v>
      </c>
      <c r="K26" s="43"/>
      <c r="L26" s="43"/>
      <c r="M26" s="40"/>
      <c r="N26" s="45" t="n">
        <v>67694</v>
      </c>
      <c r="O26" s="46" t="n">
        <f aca="false">$T$23</f>
        <v>0.7</v>
      </c>
      <c r="P26" s="47" t="str">
        <f aca="false">IF(Q26&lt;0,ABS(Q26),"")</f>
        <v/>
      </c>
      <c r="Q26" s="44" t="n">
        <f aca="false">IF(L$37&gt;0,L26-R26,J26-R26)</f>
        <v>2303</v>
      </c>
      <c r="R26" s="44" t="n">
        <f aca="false">ROUND((1-O26)*J26,0)</f>
        <v>987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3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23</v>
      </c>
      <c r="G28" s="50"/>
      <c r="H28" s="40" t="str">
        <f aca="false">V12</f>
        <v>x</v>
      </c>
      <c r="I28" s="50"/>
      <c r="J28" s="43" t="n">
        <v>5299</v>
      </c>
      <c r="K28" s="43"/>
      <c r="L28" s="43"/>
      <c r="M28" s="40"/>
      <c r="N28" s="45" t="n">
        <v>67694</v>
      </c>
      <c r="O28" s="46" t="n">
        <f aca="false">$T$23</f>
        <v>0.7</v>
      </c>
      <c r="P28" s="47" t="str">
        <f aca="false">IF(Q28&lt;0,ABS(Q28),"")</f>
        <v/>
      </c>
      <c r="Q28" s="44" t="n">
        <f aca="false">IF(L$37&gt;0,L28-R28,J28-R28)</f>
        <v>3709</v>
      </c>
      <c r="R28" s="44" t="n">
        <f aca="false">ROUND((1-O28)*J28,0)</f>
        <v>1590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3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22</v>
      </c>
      <c r="G30" s="50"/>
      <c r="H30" s="40" t="str">
        <f aca="false">V13</f>
        <v>x</v>
      </c>
      <c r="I30" s="50"/>
      <c r="J30" s="43" t="n">
        <v>6767</v>
      </c>
      <c r="K30" s="43"/>
      <c r="L30" s="43"/>
      <c r="M30" s="40"/>
      <c r="N30" s="45" t="n">
        <v>67694</v>
      </c>
      <c r="O30" s="46" t="n">
        <f aca="false">$T$23</f>
        <v>0.7</v>
      </c>
      <c r="P30" s="47" t="str">
        <f aca="false">IF(Q30&lt;0,ABS(Q30),"")</f>
        <v/>
      </c>
      <c r="Q30" s="44" t="n">
        <f aca="false">IF(L$37&gt;0,L30-R30,J30-R30)</f>
        <v>4737</v>
      </c>
      <c r="R30" s="44" t="n">
        <f aca="false">ROUND((1-O30)*J30,0)</f>
        <v>2030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3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20</v>
      </c>
      <c r="G32" s="50"/>
      <c r="H32" s="40" t="str">
        <f aca="false">V15</f>
        <v>x</v>
      </c>
      <c r="I32" s="50"/>
      <c r="J32" s="43" t="n">
        <v>1680</v>
      </c>
      <c r="K32" s="43"/>
      <c r="L32" s="43"/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1680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3"/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3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20</v>
      </c>
      <c r="G35" s="50"/>
      <c r="H35" s="40" t="str">
        <f aca="false">V16</f>
        <v>x</v>
      </c>
      <c r="I35" s="50"/>
      <c r="J35" s="43" t="n">
        <v>58</v>
      </c>
      <c r="K35" s="43"/>
      <c r="L35" s="43"/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58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99913</v>
      </c>
      <c r="K37" s="51"/>
      <c r="L37" s="44" t="n">
        <f aca="false">SUM(L5:L35)</f>
        <v>0</v>
      </c>
      <c r="M37" s="40"/>
      <c r="N37" s="47" t="n">
        <f aca="false">+J37-L37</f>
        <v>99913</v>
      </c>
      <c r="O37" s="65"/>
      <c r="P37" s="66" t="n">
        <f aca="false">SUM(P5:P35)</f>
        <v>0</v>
      </c>
      <c r="Q37" s="67" t="n">
        <f aca="false">SUM(Q5:Q35)/IF($L$37&gt;0,$L37,$J37)</f>
        <v>0.623505449741275</v>
      </c>
      <c r="R37" s="67" t="n">
        <f aca="false">SUM(R5:R35)/IF($L$37&gt;0,$L37,$J37)</f>
        <v>0.376494550258725</v>
      </c>
      <c r="S37" s="82" t="n">
        <f aca="false">Q39/(Q39+(R39-LOOKUP(J2,[1]!date,[1]!enaft)))</f>
        <v>0.705907082152975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1</v>
      </c>
      <c r="O38" s="74"/>
      <c r="S38" s="75" t="n">
        <f aca="false">SUM(Q39:R39)</f>
        <v>99913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62296.3</v>
      </c>
      <c r="R39" s="75" t="n">
        <f aca="false">SUM(R5:R35)</f>
        <v>37616.7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639.670401570292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P1" activePane="topRight" state="frozen"/>
      <selection pane="topLeft" activeCell="A4" activeCellId="0" sqref="A4"/>
      <selection pane="topRight" activeCell="R40" activeCellId="0" sqref="R40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28"/>
    <col collapsed="false" customWidth="true" hidden="false" outlineLevel="0" max="19" min="19" style="7" width="9.99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17" t="n">
        <f aca="true">NOW()</f>
        <v>45926.9142027726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 t="n">
        <v>1</v>
      </c>
      <c r="I2" s="14"/>
      <c r="J2" s="16" t="n">
        <v>36861</v>
      </c>
      <c r="K2" s="12"/>
      <c r="L2" s="15"/>
      <c r="M2" s="12"/>
      <c r="N2" s="12"/>
      <c r="O2" s="18" t="n">
        <f aca="true">NOW()</f>
        <v>45926.9142027729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35</v>
      </c>
      <c r="G5" s="41"/>
      <c r="H5" s="42" t="str">
        <f aca="false">V14</f>
        <v>x</v>
      </c>
      <c r="I5" s="41"/>
      <c r="J5" s="43" t="n">
        <v>1254</v>
      </c>
      <c r="K5" s="43"/>
      <c r="L5" s="44" t="n">
        <v>1169</v>
      </c>
      <c r="M5" s="42"/>
      <c r="N5" s="45" t="n">
        <v>67694</v>
      </c>
      <c r="O5" s="46" t="n">
        <v>1</v>
      </c>
      <c r="P5" s="47" t="str">
        <f aca="false">IF(Q5&lt;0,ABS(Q5),"")</f>
        <v/>
      </c>
      <c r="Q5" s="44" t="n">
        <f aca="false">IF(L$37&gt;0,L5-R5,J5-R5)</f>
        <v>1169</v>
      </c>
      <c r="R5" s="44" t="n">
        <f aca="false">ROUND((1-O5)*J5,0)</f>
        <v>0</v>
      </c>
      <c r="S5" s="36"/>
      <c r="T5" s="48" t="n">
        <v>29</v>
      </c>
      <c r="U5" s="48" t="n">
        <v>1</v>
      </c>
      <c r="V5" s="48" t="s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31</v>
      </c>
      <c r="U6" s="54" t="n">
        <v>2</v>
      </c>
      <c r="V6" s="54" t="s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31</v>
      </c>
      <c r="G7" s="50"/>
      <c r="H7" s="40" t="str">
        <f aca="false">V6</f>
        <v>x</v>
      </c>
      <c r="I7" s="50"/>
      <c r="J7" s="43" t="n">
        <v>3855</v>
      </c>
      <c r="K7" s="43"/>
      <c r="L7" s="44" t="n">
        <v>3533</v>
      </c>
      <c r="M7" s="40"/>
      <c r="N7" s="45" t="n">
        <v>67694</v>
      </c>
      <c r="O7" s="46" t="n">
        <v>0.5</v>
      </c>
      <c r="P7" s="47" t="str">
        <f aca="false">IF(Q7&lt;0,ABS(Q7),"")</f>
        <v/>
      </c>
      <c r="Q7" s="44" t="n">
        <f aca="false">IF(L$37&gt;0,L7-R7,J7-R7)</f>
        <v>1605</v>
      </c>
      <c r="R7" s="44" t="n">
        <f aca="false">ROUND((1-O7)*J7,0)</f>
        <v>1928</v>
      </c>
      <c r="S7" s="36"/>
      <c r="T7" s="54" t="n">
        <v>30</v>
      </c>
      <c r="U7" s="54" t="n">
        <v>3</v>
      </c>
      <c r="V7" s="54" t="s">
        <v>32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30</v>
      </c>
      <c r="U8" s="54" t="n">
        <v>4</v>
      </c>
      <c r="V8" s="54" t="s">
        <v>32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33</v>
      </c>
      <c r="U9" s="54" t="n">
        <v>5</v>
      </c>
      <c r="V9" s="54" t="s">
        <v>32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30</v>
      </c>
      <c r="G10" s="50"/>
      <c r="H10" s="40" t="str">
        <f aca="false">V11</f>
        <v>x</v>
      </c>
      <c r="I10" s="50"/>
      <c r="J10" s="43" t="n">
        <v>1494</v>
      </c>
      <c r="K10" s="43"/>
      <c r="L10" s="44" t="n">
        <v>1366</v>
      </c>
      <c r="M10" s="40"/>
      <c r="N10" s="45" t="n">
        <v>67694</v>
      </c>
      <c r="O10" s="46" t="n">
        <v>1</v>
      </c>
      <c r="P10" s="47" t="str">
        <f aca="false">IF(Q10&lt;0,ABS(Q10),"")</f>
        <v/>
      </c>
      <c r="Q10" s="44" t="n">
        <f aca="false">IF(L$37&gt;0,L10-R10,J10-R10)</f>
        <v>1366</v>
      </c>
      <c r="R10" s="44" t="n">
        <f aca="false">ROUND((1-O10)*J10,0)</f>
        <v>0</v>
      </c>
      <c r="S10" s="36"/>
      <c r="T10" s="54" t="n">
        <v>32</v>
      </c>
      <c r="U10" s="54" t="n">
        <v>6</v>
      </c>
      <c r="V10" s="54" t="s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30</v>
      </c>
      <c r="U11" s="54" t="n">
        <v>7</v>
      </c>
      <c r="V11" s="54" t="s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33</v>
      </c>
      <c r="U12" s="54" t="n">
        <v>8</v>
      </c>
      <c r="V12" s="54" t="s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32</v>
      </c>
      <c r="U13" s="54" t="n">
        <v>9</v>
      </c>
      <c r="V13" s="54" t="s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29</v>
      </c>
      <c r="G14" s="50"/>
      <c r="H14" s="40" t="str">
        <f aca="false">V5</f>
        <v>x</v>
      </c>
      <c r="I14" s="50"/>
      <c r="J14" s="43" t="n">
        <v>12464</v>
      </c>
      <c r="K14" s="43"/>
      <c r="L14" s="44" t="n">
        <v>12464</v>
      </c>
      <c r="M14" s="40"/>
      <c r="N14" s="45" t="n">
        <v>67694</v>
      </c>
      <c r="O14" s="46" t="n">
        <v>0.75</v>
      </c>
      <c r="P14" s="47" t="str">
        <f aca="false">IF(Q14&lt;0,ABS(Q14),"")</f>
        <v/>
      </c>
      <c r="Q14" s="44" t="n">
        <f aca="false">IF(L$37&gt;0,L14-R14,J14-R14)</f>
        <v>9348</v>
      </c>
      <c r="R14" s="44" t="n">
        <f aca="false">ROUND((1-O14)*J14,0)</f>
        <v>3116</v>
      </c>
      <c r="S14" s="36"/>
      <c r="T14" s="54" t="n">
        <v>35</v>
      </c>
      <c r="U14" s="54" t="n">
        <v>15</v>
      </c>
      <c r="V14" s="54" t="s">
        <v>32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32</v>
      </c>
      <c r="U15" s="54" t="n">
        <v>35</v>
      </c>
      <c r="V15" s="54" t="s">
        <v>32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30</v>
      </c>
      <c r="U16" s="55" t="n">
        <v>39</v>
      </c>
      <c r="V16" s="55" t="s">
        <v>32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31.4166666666667</v>
      </c>
      <c r="U18" s="36"/>
      <c r="V18" s="58" t="e">
        <f aca="false">AVERAGE(V5:V16)</f>
        <v>#DIV/0!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30</v>
      </c>
      <c r="G19" s="50"/>
      <c r="H19" s="40" t="str">
        <f aca="false">V7</f>
        <v>x</v>
      </c>
      <c r="I19" s="50"/>
      <c r="J19" s="43" t="n">
        <v>1150</v>
      </c>
      <c r="K19" s="43"/>
      <c r="L19" s="44" t="n">
        <v>1050</v>
      </c>
      <c r="M19" s="40"/>
      <c r="N19" s="45" t="n">
        <v>67694</v>
      </c>
      <c r="O19" s="46" t="n">
        <v>0.9</v>
      </c>
      <c r="P19" s="47" t="str">
        <f aca="false">IF(Q19&lt;0,ABS(Q19),"")</f>
        <v/>
      </c>
      <c r="Q19" s="44" t="n">
        <f aca="false">IF(L$37&gt;0,L19-R19,J19-R19)</f>
        <v>935</v>
      </c>
      <c r="R19" s="44" t="n">
        <f aca="false">ROUND((1-O19)*J19,0)</f>
        <v>115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30</v>
      </c>
      <c r="G21" s="50"/>
      <c r="H21" s="40" t="str">
        <f aca="false">V8</f>
        <v>x</v>
      </c>
      <c r="I21" s="50"/>
      <c r="J21" s="43" t="n">
        <v>908</v>
      </c>
      <c r="K21" s="43"/>
      <c r="L21" s="44" t="n">
        <v>984</v>
      </c>
      <c r="M21" s="50"/>
      <c r="N21" s="45" t="n">
        <v>67694</v>
      </c>
      <c r="O21" s="46" t="n">
        <v>1</v>
      </c>
      <c r="P21" s="47" t="str">
        <f aca="false">IF(Q21&lt;0,ABS(Q21),"")</f>
        <v/>
      </c>
      <c r="Q21" s="44" t="n">
        <f aca="false">IF(L$37&gt;0,L21-R21,J21-R21)</f>
        <v>984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s">
        <v>46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33</v>
      </c>
      <c r="G24" s="50"/>
      <c r="H24" s="40" t="str">
        <f aca="false">V9</f>
        <v>x</v>
      </c>
      <c r="I24" s="50"/>
      <c r="J24" s="43" t="n">
        <v>10395</v>
      </c>
      <c r="K24" s="43"/>
      <c r="L24" s="44" t="n">
        <v>10395</v>
      </c>
      <c r="M24" s="40"/>
      <c r="N24" s="45" t="n">
        <v>67694</v>
      </c>
      <c r="O24" s="46" t="n">
        <v>0.6</v>
      </c>
      <c r="P24" s="47" t="str">
        <f aca="false">IF(Q24&lt;0,ABS(Q24),"")</f>
        <v/>
      </c>
      <c r="Q24" s="44" t="n">
        <f aca="false">IF(L$37&gt;0,L24-R24,J24-R24)</f>
        <v>6237</v>
      </c>
      <c r="R24" s="44" t="n">
        <f aca="false">(1-O24)*J24</f>
        <v>4158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32</v>
      </c>
      <c r="G26" s="50"/>
      <c r="H26" s="40" t="str">
        <f aca="false">V10</f>
        <v>x</v>
      </c>
      <c r="I26" s="50"/>
      <c r="J26" s="43" t="n">
        <v>1505</v>
      </c>
      <c r="K26" s="43"/>
      <c r="L26" s="44" t="n">
        <v>1611</v>
      </c>
      <c r="M26" s="40"/>
      <c r="N26" s="45" t="n">
        <v>67694</v>
      </c>
      <c r="O26" s="46" t="n">
        <v>0.7</v>
      </c>
      <c r="P26" s="47" t="str">
        <f aca="false">IF(Q26&lt;0,ABS(Q26),"")</f>
        <v/>
      </c>
      <c r="Q26" s="44" t="n">
        <f aca="false">IF(L$37&gt;0,L26-R26,J26-R26)</f>
        <v>1159</v>
      </c>
      <c r="R26" s="44" t="n">
        <f aca="false">ROUND((1-O26)*J26,0)</f>
        <v>452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33</v>
      </c>
      <c r="G28" s="50"/>
      <c r="H28" s="40" t="str">
        <f aca="false">V12</f>
        <v>x</v>
      </c>
      <c r="I28" s="50"/>
      <c r="J28" s="43" t="n">
        <v>3689</v>
      </c>
      <c r="K28" s="43"/>
      <c r="L28" s="44" t="n">
        <v>3689</v>
      </c>
      <c r="M28" s="40"/>
      <c r="N28" s="45" t="n">
        <v>67694</v>
      </c>
      <c r="O28" s="46" t="n">
        <v>0.5</v>
      </c>
      <c r="P28" s="47" t="str">
        <f aca="false">IF(Q28&lt;0,ABS(Q28),"")</f>
        <v/>
      </c>
      <c r="Q28" s="44" t="n">
        <f aca="false">IF(L$37&gt;0,L28-R28,J28-R28)</f>
        <v>1844</v>
      </c>
      <c r="R28" s="44" t="n">
        <f aca="false">ROUND((1-O28)*J28,0)</f>
        <v>1845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32</v>
      </c>
      <c r="G30" s="50"/>
      <c r="H30" s="40" t="str">
        <f aca="false">V13</f>
        <v>x</v>
      </c>
      <c r="I30" s="50"/>
      <c r="J30" s="43" t="n">
        <v>4745</v>
      </c>
      <c r="K30" s="43"/>
      <c r="L30" s="44" t="n">
        <v>4601</v>
      </c>
      <c r="M30" s="40"/>
      <c r="N30" s="45" t="n">
        <v>67694</v>
      </c>
      <c r="O30" s="46" t="n">
        <v>0.5</v>
      </c>
      <c r="P30" s="47" t="str">
        <f aca="false">IF(Q30&lt;0,ABS(Q30),"")</f>
        <v/>
      </c>
      <c r="Q30" s="44" t="n">
        <f aca="false">IF(L$37&gt;0,L30-R30,J30-R30)</f>
        <v>2228</v>
      </c>
      <c r="R30" s="44" t="n">
        <f aca="false">ROUND((1-O30)*J30,0)</f>
        <v>2373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32</v>
      </c>
      <c r="G32" s="50"/>
      <c r="H32" s="40" t="str">
        <f aca="false">V15</f>
        <v>x</v>
      </c>
      <c r="I32" s="50"/>
      <c r="J32" s="43" t="n">
        <v>507</v>
      </c>
      <c r="K32" s="43"/>
      <c r="L32" s="44" t="n">
        <v>586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586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f aca="false">T24</f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30</v>
      </c>
      <c r="G35" s="50"/>
      <c r="H35" s="40" t="str">
        <f aca="false">V16</f>
        <v>x</v>
      </c>
      <c r="I35" s="50"/>
      <c r="J35" s="43" t="n">
        <v>41</v>
      </c>
      <c r="K35" s="43"/>
      <c r="L35" s="44" t="n">
        <v>42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42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53670</v>
      </c>
      <c r="K37" s="51"/>
      <c r="L37" s="44" t="n">
        <f aca="false">SUM(L5:L35)</f>
        <v>53153</v>
      </c>
      <c r="M37" s="40"/>
      <c r="N37" s="39" t="n">
        <f aca="false">+J37-L37</f>
        <v>517</v>
      </c>
      <c r="O37" s="65"/>
      <c r="P37" s="66" t="n">
        <f aca="false">SUM(P5:P35)</f>
        <v>0</v>
      </c>
      <c r="Q37" s="67" t="n">
        <f aca="false">SUM(Q5:Q35)/IF($L$37&gt;0,$L37,$J37)</f>
        <v>0.517430812936241</v>
      </c>
      <c r="R37" s="67" t="n">
        <f aca="false">SUM(R5:R35)/IF($L$37&gt;0,$L37,$J37)</f>
        <v>0.482569187063759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0.00963294205328857</v>
      </c>
      <c r="O38" s="74"/>
      <c r="S38" s="75" t="n">
        <f aca="false">SUM(Q39:R39)</f>
        <v>53153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27503</v>
      </c>
      <c r="R39" s="75" t="n">
        <f aca="false">SUM(R5:R35)</f>
        <v>25650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e">
        <f aca="false">LOOKUP(J2,[1]!date,[1]!buysell)+[1]COH!$G$124</f>
        <v>#VALUE!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e">
        <f aca="false">(R39-R40)/0.97816</f>
        <v>#VALUE!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9" colorId="64" zoomScale="75" zoomScaleNormal="75" zoomScalePageLayoutView="100" workbookViewId="0">
      <pane xSplit="5" ySplit="0" topLeftCell="Q1" activePane="topRight" state="frozen"/>
      <selection pane="topLeft" activeCell="A9" activeCellId="0" sqref="A9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28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17" t="n">
        <f aca="true">NOW()</f>
        <v>45926.9142028016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36862</v>
      </c>
      <c r="K2" s="12"/>
      <c r="L2" s="15"/>
      <c r="M2" s="12"/>
      <c r="N2" s="12"/>
      <c r="O2" s="18" t="n">
        <f aca="true">NOW()</f>
        <v>45926.9142028019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30</v>
      </c>
      <c r="G5" s="41"/>
      <c r="H5" s="42" t="n">
        <f aca="false">V14</f>
        <v>31</v>
      </c>
      <c r="I5" s="41"/>
      <c r="J5" s="43" t="n">
        <v>1471</v>
      </c>
      <c r="K5" s="43"/>
      <c r="L5" s="44" t="n">
        <v>1429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693</v>
      </c>
      <c r="R5" s="44" t="n">
        <f aca="false">ROUND((1-O5)*J5,0)</f>
        <v>736</v>
      </c>
      <c r="S5" s="36"/>
      <c r="T5" s="48" t="n">
        <v>25</v>
      </c>
      <c r="U5" s="48" t="n">
        <v>1</v>
      </c>
      <c r="V5" s="48" t="n">
        <v>25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25</v>
      </c>
      <c r="U6" s="54" t="n">
        <v>2</v>
      </c>
      <c r="V6" s="54" t="n">
        <v>24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25</v>
      </c>
      <c r="G7" s="50"/>
      <c r="H7" s="40" t="n">
        <f aca="false">V6</f>
        <v>24</v>
      </c>
      <c r="I7" s="50"/>
      <c r="J7" s="43" t="n">
        <v>5788</v>
      </c>
      <c r="K7" s="43"/>
      <c r="L7" s="44" t="n">
        <v>6110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3216</v>
      </c>
      <c r="R7" s="44" t="n">
        <f aca="false">ROUND((1-O7)*J7,0)</f>
        <v>2894</v>
      </c>
      <c r="S7" s="36"/>
      <c r="T7" s="54" t="n">
        <v>25</v>
      </c>
      <c r="U7" s="54" t="n">
        <v>3</v>
      </c>
      <c r="V7" s="54" t="n">
        <v>26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24</v>
      </c>
      <c r="U8" s="54" t="n">
        <v>4</v>
      </c>
      <c r="V8" s="54" t="n">
        <v>21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26</v>
      </c>
      <c r="U9" s="54" t="n">
        <v>5</v>
      </c>
      <c r="V9" s="54" t="n">
        <v>26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25</v>
      </c>
      <c r="G10" s="50"/>
      <c r="H10" s="40" t="n">
        <f aca="false">V11</f>
        <v>24</v>
      </c>
      <c r="I10" s="50"/>
      <c r="J10" s="43" t="n">
        <v>2136</v>
      </c>
      <c r="K10" s="43"/>
      <c r="L10" s="44" t="n">
        <v>2264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1196</v>
      </c>
      <c r="R10" s="44" t="n">
        <f aca="false">ROUND((1-O10)*J10,0)</f>
        <v>1068</v>
      </c>
      <c r="S10" s="36"/>
      <c r="T10" s="54" t="n">
        <v>26</v>
      </c>
      <c r="U10" s="54" t="n">
        <v>6</v>
      </c>
      <c r="V10" s="54" t="n">
        <v>24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25</v>
      </c>
      <c r="U11" s="54" t="n">
        <v>7</v>
      </c>
      <c r="V11" s="54" t="n">
        <v>24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27</v>
      </c>
      <c r="U12" s="54" t="n">
        <v>8</v>
      </c>
      <c r="V12" s="54" t="n">
        <v>27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25</v>
      </c>
      <c r="U13" s="54" t="n">
        <v>9</v>
      </c>
      <c r="V13" s="54" t="n">
        <v>25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25</v>
      </c>
      <c r="G14" s="50"/>
      <c r="H14" s="40" t="n">
        <f aca="false">V5</f>
        <v>25</v>
      </c>
      <c r="I14" s="50"/>
      <c r="J14" s="43" t="n">
        <v>15074</v>
      </c>
      <c r="K14" s="43"/>
      <c r="L14" s="44" t="n">
        <v>15074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7537</v>
      </c>
      <c r="R14" s="44" t="n">
        <f aca="false">ROUND((1-O14)*J14,0)</f>
        <v>7537</v>
      </c>
      <c r="S14" s="36"/>
      <c r="T14" s="54" t="n">
        <v>30</v>
      </c>
      <c r="U14" s="54" t="n">
        <v>15</v>
      </c>
      <c r="V14" s="54" t="n">
        <v>31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26</v>
      </c>
      <c r="U15" s="54" t="n">
        <v>35</v>
      </c>
      <c r="V15" s="54" t="n">
        <v>24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24</v>
      </c>
      <c r="U16" s="55" t="n">
        <v>39</v>
      </c>
      <c r="V16" s="55" t="n">
        <v>21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25.6666666666667</v>
      </c>
      <c r="U18" s="36"/>
      <c r="V18" s="58" t="n">
        <f aca="false">AVERAGE(V5:V16)</f>
        <v>24.8333333333333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25</v>
      </c>
      <c r="G19" s="50"/>
      <c r="H19" s="40" t="n">
        <f aca="false">V7</f>
        <v>26</v>
      </c>
      <c r="I19" s="50"/>
      <c r="J19" s="43" t="n">
        <v>1651</v>
      </c>
      <c r="K19" s="43"/>
      <c r="L19" s="44" t="n">
        <v>1551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725</v>
      </c>
      <c r="R19" s="44" t="n">
        <f aca="false">ROUND((1-O19)*J19,0)</f>
        <v>826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24</v>
      </c>
      <c r="G21" s="50"/>
      <c r="H21" s="40" t="n">
        <f aca="false">V8</f>
        <v>21</v>
      </c>
      <c r="I21" s="50"/>
      <c r="J21" s="43" t="n">
        <v>1373</v>
      </c>
      <c r="K21" s="43"/>
      <c r="L21" s="44" t="n">
        <v>1606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919</v>
      </c>
      <c r="R21" s="44" t="n">
        <f aca="false">ROUND((1-O21)*J21,0)</f>
        <v>687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26</v>
      </c>
      <c r="G24" s="50"/>
      <c r="H24" s="40" t="n">
        <f aca="false">V9</f>
        <v>26</v>
      </c>
      <c r="I24" s="50"/>
      <c r="J24" s="43" t="n">
        <v>14768</v>
      </c>
      <c r="K24" s="43"/>
      <c r="L24" s="44" t="n">
        <v>14768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7384</v>
      </c>
      <c r="R24" s="44" t="n">
        <f aca="false">(1-O24)*J24</f>
        <v>7384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26</v>
      </c>
      <c r="G26" s="50"/>
      <c r="H26" s="40" t="n">
        <f aca="false">V10</f>
        <v>24</v>
      </c>
      <c r="I26" s="50"/>
      <c r="J26" s="43" t="n">
        <v>2136</v>
      </c>
      <c r="K26" s="43"/>
      <c r="L26" s="44" t="n">
        <v>2345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1277</v>
      </c>
      <c r="R26" s="44" t="n">
        <f aca="false">ROUND((1-O26)*J26,0)</f>
        <v>1068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27</v>
      </c>
      <c r="G28" s="50"/>
      <c r="H28" s="40" t="n">
        <f aca="false">V12</f>
        <v>27</v>
      </c>
      <c r="I28" s="50"/>
      <c r="J28" s="43" t="n">
        <v>4379</v>
      </c>
      <c r="K28" s="43"/>
      <c r="L28" s="44" t="n">
        <v>4379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2189</v>
      </c>
      <c r="R28" s="44" t="n">
        <f aca="false">ROUND((1-O28)*J28,0)</f>
        <v>2190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25</v>
      </c>
      <c r="G30" s="50"/>
      <c r="H30" s="40" t="n">
        <f aca="false">V13</f>
        <v>25</v>
      </c>
      <c r="I30" s="50"/>
      <c r="J30" s="43" t="n">
        <v>5756</v>
      </c>
      <c r="K30" s="43"/>
      <c r="L30" s="44" t="n">
        <v>5756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2878</v>
      </c>
      <c r="R30" s="44" t="n">
        <f aca="false">ROUND((1-O30)*J30,0)</f>
        <v>2878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26</v>
      </c>
      <c r="G32" s="50"/>
      <c r="H32" s="40" t="n">
        <f aca="false">V15</f>
        <v>24</v>
      </c>
      <c r="I32" s="50"/>
      <c r="J32" s="43" t="n">
        <v>976</v>
      </c>
      <c r="K32" s="43"/>
      <c r="L32" s="44" t="n">
        <v>1133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1133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24</v>
      </c>
      <c r="G35" s="50"/>
      <c r="H35" s="40" t="n">
        <f aca="false">V16</f>
        <v>21</v>
      </c>
      <c r="I35" s="50"/>
      <c r="J35" s="43" t="n">
        <v>47</v>
      </c>
      <c r="K35" s="43"/>
      <c r="L35" s="44" t="n">
        <v>51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51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67218</v>
      </c>
      <c r="K37" s="51"/>
      <c r="L37" s="44" t="n">
        <f aca="false">SUM(L5:L35)</f>
        <v>68129</v>
      </c>
      <c r="M37" s="40"/>
      <c r="N37" s="39" t="n">
        <f aca="false">+J37-L37</f>
        <v>-911</v>
      </c>
      <c r="O37" s="65"/>
      <c r="P37" s="66" t="n">
        <f aca="false">SUM(P5:P35)</f>
        <v>0</v>
      </c>
      <c r="Q37" s="67" t="n">
        <f aca="false">SUM(Q5:Q35)/IF($L$37&gt;0,$L37,$J37)</f>
        <v>0.428569331708964</v>
      </c>
      <c r="R37" s="67" t="n">
        <f aca="false">SUM(R5:R35)/IF($L$37&gt;0,$L37,$J37)</f>
        <v>0.571430668291036</v>
      </c>
      <c r="S37" s="82" t="n">
        <f aca="false">Q39/(Q39+(R39-LOOKUP(J2,[1]!date,[1]!enaft)))</f>
        <v>0.517089930223497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-0.0135529173733226</v>
      </c>
      <c r="O38" s="74"/>
      <c r="S38" s="75" t="n">
        <f aca="false">SUM(Q39:R39)</f>
        <v>68129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29198</v>
      </c>
      <c r="R39" s="75" t="n">
        <f aca="false">SUM(R5:R35)</f>
        <v>38931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-3128.32256481557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28"/>
    <col collapsed="false" customWidth="true" hidden="false" outlineLevel="0" max="19" min="19" style="7" width="9.99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17" t="n">
        <f aca="true">NOW()</f>
        <v>45926.9142028327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36863</v>
      </c>
      <c r="K2" s="12"/>
      <c r="L2" s="15"/>
      <c r="M2" s="12"/>
      <c r="N2" s="12"/>
      <c r="O2" s="18" t="n">
        <f aca="true">NOW()</f>
        <v>45926.914202833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30</v>
      </c>
      <c r="G5" s="41"/>
      <c r="H5" s="42" t="n">
        <f aca="false">V14</f>
        <v>27</v>
      </c>
      <c r="I5" s="41"/>
      <c r="J5" s="43" t="n">
        <v>1471</v>
      </c>
      <c r="K5" s="43"/>
      <c r="L5" s="44" t="n">
        <v>1602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866</v>
      </c>
      <c r="R5" s="44" t="n">
        <f aca="false">ROUND((1-O5)*J5,0)</f>
        <v>736</v>
      </c>
      <c r="S5" s="36"/>
      <c r="T5" s="48" t="n">
        <v>25</v>
      </c>
      <c r="U5" s="48" t="n">
        <v>1</v>
      </c>
      <c r="V5" s="48" t="n">
        <v>24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25</v>
      </c>
      <c r="U6" s="54" t="n">
        <v>2</v>
      </c>
      <c r="V6" s="54" t="n">
        <v>25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25</v>
      </c>
      <c r="G7" s="50"/>
      <c r="H7" s="40" t="n">
        <f aca="false">V6</f>
        <v>25</v>
      </c>
      <c r="I7" s="50"/>
      <c r="J7" s="43" t="n">
        <v>5788</v>
      </c>
      <c r="K7" s="43"/>
      <c r="L7" s="44" t="n">
        <v>5788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2894</v>
      </c>
      <c r="R7" s="44" t="n">
        <f aca="false">ROUND((1-O7)*J7,0)</f>
        <v>2894</v>
      </c>
      <c r="S7" s="36"/>
      <c r="T7" s="54" t="n">
        <v>25</v>
      </c>
      <c r="U7" s="54" t="n">
        <v>3</v>
      </c>
      <c r="V7" s="54" t="n">
        <v>25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49"/>
      <c r="T8" s="54" t="n">
        <v>24</v>
      </c>
      <c r="U8" s="54" t="n">
        <v>4</v>
      </c>
      <c r="V8" s="54" t="n">
        <v>24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26</v>
      </c>
      <c r="U9" s="54" t="n">
        <v>5</v>
      </c>
      <c r="V9" s="54" t="n">
        <v>25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25</v>
      </c>
      <c r="G10" s="50"/>
      <c r="H10" s="40" t="n">
        <f aca="false">V11</f>
        <v>24</v>
      </c>
      <c r="I10" s="50"/>
      <c r="J10" s="43" t="n">
        <v>2136</v>
      </c>
      <c r="K10" s="43"/>
      <c r="L10" s="44" t="n">
        <v>2264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1196</v>
      </c>
      <c r="R10" s="44" t="n">
        <f aca="false">ROUND((1-O10)*J10,0)</f>
        <v>1068</v>
      </c>
      <c r="S10" s="36"/>
      <c r="T10" s="54" t="n">
        <v>26</v>
      </c>
      <c r="U10" s="54" t="n">
        <v>6</v>
      </c>
      <c r="V10" s="54" t="n">
        <v>25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49"/>
      <c r="T11" s="54" t="n">
        <v>25</v>
      </c>
      <c r="U11" s="54" t="n">
        <v>7</v>
      </c>
      <c r="V11" s="54" t="n">
        <v>24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49"/>
      <c r="T12" s="54" t="n">
        <v>27</v>
      </c>
      <c r="U12" s="54" t="n">
        <v>8</v>
      </c>
      <c r="V12" s="54" t="n">
        <v>25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25</v>
      </c>
      <c r="U13" s="54" t="n">
        <v>9</v>
      </c>
      <c r="V13" s="54" t="n">
        <v>23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25</v>
      </c>
      <c r="G14" s="50"/>
      <c r="H14" s="40" t="n">
        <f aca="false">V5</f>
        <v>24</v>
      </c>
      <c r="I14" s="50"/>
      <c r="J14" s="43" t="n">
        <v>15074</v>
      </c>
      <c r="K14" s="43"/>
      <c r="L14" s="44" t="n">
        <v>15728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8191</v>
      </c>
      <c r="R14" s="44" t="n">
        <f aca="false">ROUND((1-O14)*J14,0)</f>
        <v>7537</v>
      </c>
      <c r="S14" s="36"/>
      <c r="T14" s="54" t="n">
        <v>30</v>
      </c>
      <c r="U14" s="54" t="n">
        <v>15</v>
      </c>
      <c r="V14" s="54" t="n">
        <v>27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26</v>
      </c>
      <c r="U15" s="54" t="n">
        <v>35</v>
      </c>
      <c r="V15" s="54" t="n">
        <v>23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24</v>
      </c>
      <c r="U16" s="55" t="n">
        <v>39</v>
      </c>
      <c r="V16" s="55" t="n">
        <v>24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25.6666666666667</v>
      </c>
      <c r="U18" s="36"/>
      <c r="V18" s="58" t="n">
        <f aca="false">AVERAGE(V5:V16)</f>
        <v>24.5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25</v>
      </c>
      <c r="G19" s="50"/>
      <c r="H19" s="40" t="n">
        <f aca="false">V7</f>
        <v>25</v>
      </c>
      <c r="I19" s="50"/>
      <c r="J19" s="43" t="n">
        <v>1651</v>
      </c>
      <c r="K19" s="43"/>
      <c r="L19" s="44" t="n">
        <v>1651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825</v>
      </c>
      <c r="R19" s="44" t="n">
        <f aca="false">ROUND((1-O19)*J19,0)</f>
        <v>826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24</v>
      </c>
      <c r="G21" s="50"/>
      <c r="H21" s="40" t="n">
        <f aca="false">V8</f>
        <v>24</v>
      </c>
      <c r="I21" s="50"/>
      <c r="J21" s="43" t="n">
        <v>1373</v>
      </c>
      <c r="K21" s="43"/>
      <c r="L21" s="44" t="n">
        <v>1373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686</v>
      </c>
      <c r="R21" s="44" t="n">
        <f aca="false">ROUND((1-O21)*J21,0)</f>
        <v>687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26</v>
      </c>
      <c r="G24" s="50"/>
      <c r="H24" s="40" t="n">
        <f aca="false">V9</f>
        <v>25</v>
      </c>
      <c r="I24" s="50"/>
      <c r="J24" s="43" t="n">
        <v>14768</v>
      </c>
      <c r="K24" s="43"/>
      <c r="L24" s="44" t="n">
        <v>15392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8008</v>
      </c>
      <c r="R24" s="44" t="n">
        <f aca="false">(1-O24)*J24</f>
        <v>7384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26</v>
      </c>
      <c r="G26" s="50"/>
      <c r="H26" s="40" t="n">
        <f aca="false">V10</f>
        <v>25</v>
      </c>
      <c r="I26" s="50"/>
      <c r="J26" s="43" t="n">
        <v>2136</v>
      </c>
      <c r="K26" s="43"/>
      <c r="L26" s="44" t="n">
        <v>2240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1172</v>
      </c>
      <c r="R26" s="44" t="n">
        <f aca="false">ROUND((1-O26)*J26,0)</f>
        <v>1068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27</v>
      </c>
      <c r="G28" s="50"/>
      <c r="H28" s="40" t="n">
        <f aca="false">V12</f>
        <v>25</v>
      </c>
      <c r="I28" s="50"/>
      <c r="J28" s="43" t="n">
        <v>4379</v>
      </c>
      <c r="K28" s="43"/>
      <c r="L28" s="44" t="n">
        <v>4608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2418</v>
      </c>
      <c r="R28" s="44" t="n">
        <f aca="false">ROUND((1-O28)*J28,0)</f>
        <v>2190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25</v>
      </c>
      <c r="G30" s="50"/>
      <c r="H30" s="40" t="n">
        <f aca="false">V13</f>
        <v>23</v>
      </c>
      <c r="I30" s="50"/>
      <c r="J30" s="43" t="n">
        <v>5756</v>
      </c>
      <c r="K30" s="43"/>
      <c r="L30" s="44" t="n">
        <v>6046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3168</v>
      </c>
      <c r="R30" s="44" t="n">
        <f aca="false">ROUND((1-O30)*J30,0)</f>
        <v>2878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26</v>
      </c>
      <c r="G32" s="50"/>
      <c r="H32" s="40" t="n">
        <f aca="false">V15</f>
        <v>23</v>
      </c>
      <c r="I32" s="50"/>
      <c r="J32" s="43" t="n">
        <v>976</v>
      </c>
      <c r="K32" s="43"/>
      <c r="L32" s="44" t="n">
        <v>1211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1211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24</v>
      </c>
      <c r="G35" s="50"/>
      <c r="H35" s="40" t="n">
        <f aca="false">V16</f>
        <v>24</v>
      </c>
      <c r="I35" s="50"/>
      <c r="J35" s="43" t="n">
        <v>47</v>
      </c>
      <c r="K35" s="43"/>
      <c r="L35" s="44" t="n">
        <v>47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47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67218</v>
      </c>
      <c r="K37" s="51"/>
      <c r="L37" s="44" t="n">
        <f aca="false">SUM(L5:L35)</f>
        <v>69613</v>
      </c>
      <c r="M37" s="40"/>
      <c r="N37" s="39" t="n">
        <f aca="false">+J37-L37</f>
        <v>-2395</v>
      </c>
      <c r="O37" s="65"/>
      <c r="P37" s="66" t="n">
        <f aca="false">SUM(P5:P35)</f>
        <v>0</v>
      </c>
      <c r="Q37" s="67" t="n">
        <f aca="false">SUM(Q5:Q35)/IF($L$37&gt;0,$L37,$J37)</f>
        <v>0.44075100915059</v>
      </c>
      <c r="R37" s="67" t="n">
        <f aca="false">SUM(R5:R35)/IF($L$37&gt;0,$L37,$J37)</f>
        <v>0.55924899084941</v>
      </c>
      <c r="S37" s="82" t="n">
        <f aca="false">Q39/(Q39+(R39-LOOKUP(J2,[1]!date,[1]!enaft)))</f>
        <v>0.529456427955134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-0.035630337112083</v>
      </c>
      <c r="O38" s="74"/>
      <c r="S38" s="75" t="n">
        <f aca="false">SUM(Q39:R39)</f>
        <v>69613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30682</v>
      </c>
      <c r="R39" s="75" t="n">
        <f aca="false">SUM(R5:R35)</f>
        <v>38931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-3128.32256481557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45926.9142028638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36864</v>
      </c>
      <c r="K2" s="12"/>
      <c r="L2" s="15"/>
      <c r="M2" s="12"/>
      <c r="N2" s="12"/>
      <c r="O2" s="84" t="n">
        <f aca="true">NOW()</f>
        <v>45926.9142028641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32</v>
      </c>
      <c r="G5" s="41"/>
      <c r="H5" s="42" t="n">
        <f aca="false">V14</f>
        <v>34</v>
      </c>
      <c r="I5" s="41"/>
      <c r="J5" s="43" t="n">
        <v>1385</v>
      </c>
      <c r="K5" s="43"/>
      <c r="L5" s="44" t="n">
        <v>1298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605</v>
      </c>
      <c r="R5" s="44" t="n">
        <f aca="false">ROUND((1-O5)*J5,0)</f>
        <v>693</v>
      </c>
      <c r="S5" s="36"/>
      <c r="T5" s="48" t="n">
        <v>30</v>
      </c>
      <c r="U5" s="48" t="n">
        <v>1</v>
      </c>
      <c r="V5" s="48" t="n">
        <v>32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31</v>
      </c>
      <c r="U6" s="54" t="n">
        <v>2</v>
      </c>
      <c r="V6" s="54" t="n">
        <v>32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31</v>
      </c>
      <c r="G7" s="50"/>
      <c r="H7" s="40" t="n">
        <f aca="false">V6</f>
        <v>32</v>
      </c>
      <c r="I7" s="50"/>
      <c r="J7" s="43" t="n">
        <v>3855</v>
      </c>
      <c r="K7" s="43"/>
      <c r="L7" s="44" t="n">
        <v>3533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1605</v>
      </c>
      <c r="R7" s="44" t="n">
        <f aca="false">ROUND((1-O7)*J7,0)</f>
        <v>1928</v>
      </c>
      <c r="S7" s="36"/>
      <c r="T7" s="54" t="n">
        <v>31</v>
      </c>
      <c r="U7" s="54" t="n">
        <v>3</v>
      </c>
      <c r="V7" s="54" t="n">
        <v>31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29</v>
      </c>
      <c r="U8" s="54" t="n">
        <v>4</v>
      </c>
      <c r="V8" s="54" t="n">
        <v>30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32</v>
      </c>
      <c r="U9" s="54" t="n">
        <v>5</v>
      </c>
      <c r="V9" s="54" t="n">
        <v>31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31</v>
      </c>
      <c r="G10" s="50"/>
      <c r="H10" s="40" t="n">
        <f aca="false">V11</f>
        <v>32</v>
      </c>
      <c r="I10" s="50"/>
      <c r="J10" s="43" t="n">
        <v>1366</v>
      </c>
      <c r="K10" s="43"/>
      <c r="L10" s="44" t="n">
        <v>1238</v>
      </c>
      <c r="M10" s="40"/>
      <c r="N10" s="45" t="n">
        <v>67694</v>
      </c>
      <c r="O10" s="46" t="n">
        <v>1</v>
      </c>
      <c r="P10" s="47" t="str">
        <f aca="false">IF(Q10&lt;0,ABS(Q10),"")</f>
        <v/>
      </c>
      <c r="Q10" s="44" t="n">
        <f aca="false">IF(L$37&gt;0,L10-R10,J10-R10)</f>
        <v>1238</v>
      </c>
      <c r="R10" s="44" t="n">
        <f aca="false">ROUND((1-O10)*J10,0)</f>
        <v>0</v>
      </c>
      <c r="S10" s="36"/>
      <c r="T10" s="54" t="n">
        <v>32</v>
      </c>
      <c r="U10" s="54" t="n">
        <v>6</v>
      </c>
      <c r="V10" s="54" t="n">
        <v>30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31</v>
      </c>
      <c r="U11" s="54" t="n">
        <v>7</v>
      </c>
      <c r="V11" s="54" t="n">
        <v>32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32</v>
      </c>
      <c r="U12" s="54" t="n">
        <v>8</v>
      </c>
      <c r="V12" s="54" t="n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30</v>
      </c>
      <c r="U13" s="54" t="n">
        <v>9</v>
      </c>
      <c r="V13" s="54" t="n">
        <v>32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32</v>
      </c>
      <c r="I14" s="50"/>
      <c r="J14" s="43" t="n">
        <v>11811</v>
      </c>
      <c r="K14" s="43"/>
      <c r="L14" s="44" t="n">
        <v>10505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4599</v>
      </c>
      <c r="R14" s="44" t="n">
        <f aca="false">ROUND((1-O14)*J14,0)</f>
        <v>5906</v>
      </c>
      <c r="S14" s="36"/>
      <c r="T14" s="54" t="n">
        <v>32</v>
      </c>
      <c r="U14" s="54" t="n">
        <v>15</v>
      </c>
      <c r="V14" s="54" t="n">
        <v>34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30</v>
      </c>
      <c r="U15" s="54" t="n">
        <v>35</v>
      </c>
      <c r="V15" s="54" t="n">
        <v>33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29</v>
      </c>
      <c r="U16" s="55" t="n">
        <v>39</v>
      </c>
      <c r="V16" s="55" t="n">
        <v>30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30.75</v>
      </c>
      <c r="U18" s="36"/>
      <c r="V18" s="58" t="n">
        <f aca="false">AVERAGE(V5:V16)</f>
        <v>31.5833333333333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31</v>
      </c>
      <c r="G19" s="50"/>
      <c r="H19" s="40" t="n">
        <f aca="false">V7</f>
        <v>31</v>
      </c>
      <c r="I19" s="50"/>
      <c r="J19" s="43" t="n">
        <v>1050</v>
      </c>
      <c r="K19" s="43"/>
      <c r="L19" s="44" t="n">
        <v>1050</v>
      </c>
      <c r="M19" s="40"/>
      <c r="N19" s="45" t="n">
        <v>67694</v>
      </c>
      <c r="O19" s="46" t="n">
        <v>1</v>
      </c>
      <c r="P19" s="47" t="str">
        <f aca="false">IF(Q19&lt;0,ABS(Q19),"")</f>
        <v/>
      </c>
      <c r="Q19" s="44" t="n">
        <f aca="false">IF(L$37&gt;0,L19-R19,J19-R19)</f>
        <v>1050</v>
      </c>
      <c r="R19" s="44" t="n">
        <f aca="false">ROUND((1-O19)*J19,0)</f>
        <v>0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29</v>
      </c>
      <c r="G21" s="50"/>
      <c r="H21" s="40" t="n">
        <f aca="false">V8</f>
        <v>30</v>
      </c>
      <c r="I21" s="50"/>
      <c r="J21" s="43" t="n">
        <v>984</v>
      </c>
      <c r="K21" s="43"/>
      <c r="L21" s="44" t="n">
        <v>908</v>
      </c>
      <c r="M21" s="50"/>
      <c r="N21" s="45" t="n">
        <v>67694</v>
      </c>
      <c r="O21" s="46" t="n">
        <v>1</v>
      </c>
      <c r="P21" s="47" t="str">
        <f aca="false">IF(Q21&lt;0,ABS(Q21),"")</f>
        <v/>
      </c>
      <c r="Q21" s="44" t="n">
        <f aca="false">IF(L$37&gt;0,L21-R21,J21-R21)</f>
        <v>908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32</v>
      </c>
      <c r="G24" s="50"/>
      <c r="H24" s="40" t="n">
        <f aca="false">V9</f>
        <v>31</v>
      </c>
      <c r="I24" s="50"/>
      <c r="J24" s="43" t="n">
        <v>11020</v>
      </c>
      <c r="K24" s="43"/>
      <c r="L24" s="44" t="n">
        <v>11644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6134</v>
      </c>
      <c r="R24" s="44" t="n">
        <f aca="false">(1-O24)*J24</f>
        <v>5510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32</v>
      </c>
      <c r="G26" s="50"/>
      <c r="H26" s="40" t="n">
        <f aca="false">V10</f>
        <v>30</v>
      </c>
      <c r="I26" s="50"/>
      <c r="J26" s="43" t="n">
        <v>1505</v>
      </c>
      <c r="K26" s="43"/>
      <c r="L26" s="44" t="n">
        <v>1716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963</v>
      </c>
      <c r="R26" s="44" t="n">
        <f aca="false">ROUND((1-O26)*J26,0)</f>
        <v>753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32</v>
      </c>
      <c r="G28" s="50"/>
      <c r="H28" s="40" t="n">
        <f aca="false">V12</f>
        <v>32</v>
      </c>
      <c r="I28" s="50"/>
      <c r="J28" s="43" t="n">
        <v>3804</v>
      </c>
      <c r="K28" s="43"/>
      <c r="L28" s="44" t="n">
        <v>3804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1902</v>
      </c>
      <c r="R28" s="44" t="n">
        <f aca="false">ROUND((1-O28)*J28,0)</f>
        <v>1902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30</v>
      </c>
      <c r="G30" s="50"/>
      <c r="H30" s="40" t="n">
        <f aca="false">V13</f>
        <v>32</v>
      </c>
      <c r="I30" s="50"/>
      <c r="J30" s="43" t="n">
        <v>5035</v>
      </c>
      <c r="K30" s="43"/>
      <c r="L30" s="44" t="n">
        <v>4745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2227</v>
      </c>
      <c r="R30" s="44" t="n">
        <f aca="false">ROUND((1-O30)*J30,0)</f>
        <v>2518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30</v>
      </c>
      <c r="G32" s="50"/>
      <c r="H32" s="40" t="n">
        <f aca="false">V15</f>
        <v>33</v>
      </c>
      <c r="I32" s="50"/>
      <c r="J32" s="43" t="n">
        <v>664</v>
      </c>
      <c r="K32" s="43"/>
      <c r="L32" s="44" t="n">
        <v>429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429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29</v>
      </c>
      <c r="G35" s="50"/>
      <c r="H35" s="40" t="n">
        <f aca="false">V16</f>
        <v>30</v>
      </c>
      <c r="I35" s="50"/>
      <c r="J35" s="43" t="n">
        <v>42</v>
      </c>
      <c r="K35" s="43"/>
      <c r="L35" s="44" t="n">
        <v>41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41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54184</v>
      </c>
      <c r="K37" s="51"/>
      <c r="L37" s="44" t="n">
        <f aca="false">SUM(L5:L35)</f>
        <v>52574</v>
      </c>
      <c r="M37" s="40"/>
      <c r="N37" s="39" t="n">
        <f aca="false">+J37-L37</f>
        <v>1610</v>
      </c>
      <c r="O37" s="65"/>
      <c r="P37" s="66" t="n">
        <f aca="false">SUM(P5:P35)</f>
        <v>0</v>
      </c>
      <c r="Q37" s="67" t="n">
        <f aca="false">SUM(Q5:Q35)/IF($L$37&gt;0,$L37,$J37)</f>
        <v>0.412770571004679</v>
      </c>
      <c r="R37" s="67" t="n">
        <f aca="false">SUM(R5:R35)/IF($L$37&gt;0,$L37,$J37)</f>
        <v>0.587229428995321</v>
      </c>
      <c r="S37" s="82" t="n">
        <f aca="false">Q39/(Q39+(R39-LOOKUP(J2,[1]!date,[1]!enaft)))</f>
        <v>0.530444134829264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0.0297135685811309</v>
      </c>
      <c r="O38" s="74"/>
      <c r="S38" s="75" t="n">
        <f aca="false">SUM(Q39:R39)</f>
        <v>52574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21701</v>
      </c>
      <c r="R39" s="75" t="n">
        <f aca="false">SUM(R5:R35)</f>
        <v>30873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41991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-11366.2386521632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37" colorId="64" zoomScale="75" zoomScaleNormal="75" zoomScalePageLayoutView="100" workbookViewId="0">
      <pane xSplit="5" ySplit="0" topLeftCell="Q1" activePane="topRight" state="frozen"/>
      <selection pane="topLeft" activeCell="A37" activeCellId="0" sqref="A37"/>
      <selection pane="topRight" activeCell="R41" activeCellId="0" sqref="R4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45926.9142029182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36865</v>
      </c>
      <c r="K2" s="12"/>
      <c r="L2" s="15"/>
      <c r="M2" s="12"/>
      <c r="N2" s="12"/>
      <c r="O2" s="84" t="n">
        <f aca="true">NOW()</f>
        <v>45926.9142029186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32</v>
      </c>
      <c r="G5" s="41"/>
      <c r="H5" s="42" t="n">
        <f aca="false">V14</f>
        <v>28</v>
      </c>
      <c r="I5" s="41"/>
      <c r="J5" s="43" t="n">
        <v>1644</v>
      </c>
      <c r="K5" s="43"/>
      <c r="L5" s="44" t="n">
        <v>1558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736</v>
      </c>
      <c r="R5" s="44" t="n">
        <f aca="false">ROUND((1-O5)*J5,0)</f>
        <v>822</v>
      </c>
      <c r="S5" s="36"/>
      <c r="T5" s="48" t="n">
        <v>30</v>
      </c>
      <c r="U5" s="48" t="n">
        <v>1</v>
      </c>
      <c r="V5" s="48" t="n">
        <v>19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31</v>
      </c>
      <c r="U6" s="54" t="n">
        <v>2</v>
      </c>
      <c r="V6" s="54" t="n">
        <v>21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31</v>
      </c>
      <c r="G7" s="50"/>
      <c r="H7" s="40" t="n">
        <f aca="false">V6</f>
        <v>21</v>
      </c>
      <c r="I7" s="50"/>
      <c r="J7" s="43" t="n">
        <v>6754</v>
      </c>
      <c r="K7" s="43"/>
      <c r="L7" s="44" t="n">
        <v>7076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3699</v>
      </c>
      <c r="R7" s="44" t="n">
        <f aca="false">ROUND((1-O7)*J7,0)</f>
        <v>3377</v>
      </c>
      <c r="S7" s="36"/>
      <c r="T7" s="54" t="n">
        <v>31</v>
      </c>
      <c r="U7" s="54" t="n">
        <v>3</v>
      </c>
      <c r="V7" s="54" t="n">
        <v>19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29</v>
      </c>
      <c r="U8" s="54" t="n">
        <v>4</v>
      </c>
      <c r="V8" s="54" t="n">
        <v>19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32</v>
      </c>
      <c r="U9" s="54" t="n">
        <v>5</v>
      </c>
      <c r="V9" s="54" t="n">
        <v>22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31</v>
      </c>
      <c r="G10" s="50"/>
      <c r="H10" s="40" t="n">
        <f aca="false">V11</f>
        <v>20</v>
      </c>
      <c r="I10" s="50"/>
      <c r="J10" s="43" t="n">
        <v>2648</v>
      </c>
      <c r="K10" s="43"/>
      <c r="L10" s="44" t="n">
        <v>2776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1452</v>
      </c>
      <c r="R10" s="44" t="n">
        <f aca="false">ROUND((1-O10)*J10,0)</f>
        <v>1324</v>
      </c>
      <c r="S10" s="36"/>
      <c r="T10" s="54" t="n">
        <v>32</v>
      </c>
      <c r="U10" s="54" t="n">
        <v>6</v>
      </c>
      <c r="V10" s="54" t="n">
        <v>20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31</v>
      </c>
      <c r="U11" s="54" t="n">
        <v>7</v>
      </c>
      <c r="V11" s="54" t="n">
        <v>20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32</v>
      </c>
      <c r="U12" s="54" t="n">
        <v>8</v>
      </c>
      <c r="V12" s="54" t="n">
        <v>23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30</v>
      </c>
      <c r="U13" s="54" t="n">
        <v>9</v>
      </c>
      <c r="V13" s="54" t="n">
        <v>22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30</v>
      </c>
      <c r="G14" s="50"/>
      <c r="H14" s="40" t="n">
        <f aca="false">V5</f>
        <v>19</v>
      </c>
      <c r="I14" s="50"/>
      <c r="J14" s="43" t="n">
        <v>19644</v>
      </c>
      <c r="K14" s="43"/>
      <c r="L14" s="44" t="n">
        <v>18991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9169</v>
      </c>
      <c r="R14" s="44" t="n">
        <f aca="false">ROUND((1-O14)*J14,0)</f>
        <v>9822</v>
      </c>
      <c r="S14" s="36"/>
      <c r="T14" s="54" t="n">
        <v>32</v>
      </c>
      <c r="U14" s="54" t="n">
        <v>15</v>
      </c>
      <c r="V14" s="54" t="n">
        <v>28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30</v>
      </c>
      <c r="U15" s="54" t="n">
        <v>35</v>
      </c>
      <c r="V15" s="54" t="n">
        <v>22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29</v>
      </c>
      <c r="U16" s="55" t="n">
        <v>39</v>
      </c>
      <c r="V16" s="55" t="n">
        <v>19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30.75</v>
      </c>
      <c r="U18" s="36"/>
      <c r="V18" s="58" t="n">
        <f aca="false">AVERAGE(V5:V16)</f>
        <v>21.1666666666667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31</v>
      </c>
      <c r="G19" s="50"/>
      <c r="H19" s="40" t="n">
        <f aca="false">V7</f>
        <v>19</v>
      </c>
      <c r="I19" s="50"/>
      <c r="J19" s="43" t="n">
        <v>2352</v>
      </c>
      <c r="K19" s="43"/>
      <c r="L19" s="44" t="n">
        <v>2252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1076</v>
      </c>
      <c r="R19" s="44" t="n">
        <f aca="false">ROUND((1-O19)*J19,0)</f>
        <v>1176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29</v>
      </c>
      <c r="G21" s="50"/>
      <c r="H21" s="40" t="n">
        <f aca="false">V8</f>
        <v>19</v>
      </c>
      <c r="I21" s="50"/>
      <c r="J21" s="43" t="n">
        <v>1683</v>
      </c>
      <c r="K21" s="43"/>
      <c r="L21" s="44" t="n">
        <v>1761</v>
      </c>
      <c r="M21" s="50"/>
      <c r="N21" s="45" t="n">
        <v>67694</v>
      </c>
      <c r="O21" s="46" t="n">
        <v>1</v>
      </c>
      <c r="P21" s="47" t="str">
        <f aca="false">IF(Q21&lt;0,ABS(Q21),"")</f>
        <v/>
      </c>
      <c r="Q21" s="44" t="n">
        <f aca="false">IF(L$37&gt;0,L21-R21,J21-R21)</f>
        <v>1761</v>
      </c>
      <c r="R21" s="44" t="n">
        <f aca="false">ROUND((1-O21)*J21,0)</f>
        <v>0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32</v>
      </c>
      <c r="G24" s="50"/>
      <c r="H24" s="40" t="n">
        <f aca="false">V9</f>
        <v>22</v>
      </c>
      <c r="I24" s="50"/>
      <c r="J24" s="43" t="n">
        <v>17266</v>
      </c>
      <c r="K24" s="43"/>
      <c r="L24" s="44" t="n">
        <v>17266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8633</v>
      </c>
      <c r="R24" s="44" t="n">
        <f aca="false">(1-O24)*J24</f>
        <v>8633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32</v>
      </c>
      <c r="G26" s="50"/>
      <c r="H26" s="40" t="n">
        <f aca="false">V10</f>
        <v>20</v>
      </c>
      <c r="I26" s="50"/>
      <c r="J26" s="43" t="n">
        <v>2765</v>
      </c>
      <c r="K26" s="43"/>
      <c r="L26" s="44" t="n">
        <v>2765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1382</v>
      </c>
      <c r="R26" s="44" t="n">
        <f aca="false">ROUND((1-O26)*J26,0)</f>
        <v>1383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32</v>
      </c>
      <c r="G28" s="50"/>
      <c r="H28" s="40" t="n">
        <f aca="false">V12</f>
        <v>23</v>
      </c>
      <c r="I28" s="50"/>
      <c r="J28" s="43" t="n">
        <v>4839</v>
      </c>
      <c r="K28" s="43"/>
      <c r="L28" s="44" t="n">
        <v>4839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2419</v>
      </c>
      <c r="R28" s="44" t="n">
        <f aca="false">ROUND((1-O28)*J28,0)</f>
        <v>2420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30</v>
      </c>
      <c r="G30" s="50"/>
      <c r="H30" s="40" t="n">
        <f aca="false">V13</f>
        <v>22</v>
      </c>
      <c r="I30" s="50"/>
      <c r="J30" s="43" t="n">
        <v>6334</v>
      </c>
      <c r="K30" s="43"/>
      <c r="L30" s="44" t="n">
        <v>6190</v>
      </c>
      <c r="M30" s="40"/>
      <c r="N30" s="45" t="n">
        <v>67694</v>
      </c>
      <c r="O30" s="46" t="n">
        <v>1</v>
      </c>
      <c r="P30" s="47" t="str">
        <f aca="false">IF(Q30&lt;0,ABS(Q30),"")</f>
        <v/>
      </c>
      <c r="Q30" s="44" t="n">
        <f aca="false">IF(L$37&gt;0,L30-R30,J30-R30)</f>
        <v>6190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30</v>
      </c>
      <c r="G32" s="50"/>
      <c r="H32" s="40" t="n">
        <f aca="false">V15</f>
        <v>22</v>
      </c>
      <c r="I32" s="50"/>
      <c r="J32" s="43" t="n">
        <v>1211</v>
      </c>
      <c r="K32" s="43"/>
      <c r="L32" s="44" t="n">
        <v>1289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1289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29</v>
      </c>
      <c r="G35" s="50"/>
      <c r="H35" s="40" t="n">
        <f aca="false">V16</f>
        <v>19</v>
      </c>
      <c r="I35" s="50"/>
      <c r="J35" s="43" t="n">
        <v>52</v>
      </c>
      <c r="K35" s="43"/>
      <c r="L35" s="44" t="n">
        <v>53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53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78855</v>
      </c>
      <c r="K37" s="51"/>
      <c r="L37" s="44" t="n">
        <f aca="false">SUM(L5:L35)</f>
        <v>78479</v>
      </c>
      <c r="M37" s="40"/>
      <c r="N37" s="39" t="n">
        <f aca="false">+J37-L37</f>
        <v>376</v>
      </c>
      <c r="O37" s="65"/>
      <c r="P37" s="66" t="n">
        <f aca="false">SUM(P5:P35)</f>
        <v>0</v>
      </c>
      <c r="Q37" s="67" t="n">
        <f aca="false">SUM(Q5:Q35)/IF($L$37&gt;0,$L37,$J37)</f>
        <v>0.482409306948356</v>
      </c>
      <c r="R37" s="67" t="n">
        <f aca="false">SUM(R5:R35)/IF($L$37&gt;0,$L37,$J37)</f>
        <v>0.517590693051644</v>
      </c>
      <c r="S37" s="82" t="n">
        <f aca="false">Q39/(Q39+(R39-LOOKUP(J2,[1]!date,[1]!enaft)))</f>
        <v>0.566615780651341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0.00476824551391797</v>
      </c>
      <c r="O38" s="74"/>
      <c r="S38" s="75" t="n">
        <f aca="false">SUM(Q39:R39)</f>
        <v>78479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37859</v>
      </c>
      <c r="R39" s="75" t="n">
        <f aca="false">SUM(R5:R35)</f>
        <v>40620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3710.02698944958</v>
      </c>
      <c r="S41" s="36" t="s">
        <v>64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S31" activeCellId="0" sqref="S31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45926.9142029513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36866</v>
      </c>
      <c r="K2" s="12"/>
      <c r="L2" s="15"/>
      <c r="M2" s="12"/>
      <c r="N2" s="12"/>
      <c r="O2" s="84" t="n">
        <f aca="true">NOW()</f>
        <v>45926.9142029516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22</v>
      </c>
      <c r="G5" s="41"/>
      <c r="H5" s="42" t="n">
        <f aca="false">V14</f>
        <v>27</v>
      </c>
      <c r="I5" s="41"/>
      <c r="J5" s="43" t="n">
        <v>1818</v>
      </c>
      <c r="K5" s="43"/>
      <c r="L5" s="44" t="n">
        <v>1602</v>
      </c>
      <c r="M5" s="42"/>
      <c r="N5" s="45" t="n">
        <v>67694</v>
      </c>
      <c r="O5" s="46" t="n">
        <f aca="false">$T$23</f>
        <v>0.65</v>
      </c>
      <c r="P5" s="47" t="str">
        <f aca="false">IF(Q5&lt;0,ABS(Q5),"")</f>
        <v/>
      </c>
      <c r="Q5" s="44" t="n">
        <f aca="false">IF(L$37&gt;0,L5-R5,J5-R5)</f>
        <v>966</v>
      </c>
      <c r="R5" s="44" t="n">
        <f aca="false">ROUND((1-O5)*J5,0)</f>
        <v>636</v>
      </c>
      <c r="S5" s="36"/>
      <c r="T5" s="48" t="n">
        <v>16</v>
      </c>
      <c r="U5" s="48" t="n">
        <v>1</v>
      </c>
      <c r="V5" s="48" t="n">
        <v>22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17</v>
      </c>
      <c r="U6" s="54" t="n">
        <v>2</v>
      </c>
      <c r="V6" s="54" t="n">
        <v>22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17</v>
      </c>
      <c r="G7" s="50"/>
      <c r="H7" s="40" t="n">
        <f aca="false">V6</f>
        <v>22</v>
      </c>
      <c r="I7" s="50"/>
      <c r="J7" s="43" t="n">
        <v>8364</v>
      </c>
      <c r="K7" s="43"/>
      <c r="L7" s="44" t="n">
        <v>6754</v>
      </c>
      <c r="M7" s="40"/>
      <c r="N7" s="45" t="n">
        <v>67694</v>
      </c>
      <c r="O7" s="46" t="n">
        <f aca="false">$T$23</f>
        <v>0.65</v>
      </c>
      <c r="P7" s="47" t="str">
        <f aca="false">IF(Q7&lt;0,ABS(Q7),"")</f>
        <v/>
      </c>
      <c r="Q7" s="44" t="n">
        <f aca="false">IF(L$37&gt;0,L7-R7,J7-R7)</f>
        <v>3827</v>
      </c>
      <c r="R7" s="44" t="n">
        <f aca="false">ROUND((1-O7)*J7,0)</f>
        <v>2927</v>
      </c>
      <c r="S7" s="36"/>
      <c r="T7" s="54" t="n">
        <v>16</v>
      </c>
      <c r="U7" s="54" t="n">
        <v>3</v>
      </c>
      <c r="V7" s="54" t="n">
        <v>22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16</v>
      </c>
      <c r="U8" s="54" t="n">
        <v>4</v>
      </c>
      <c r="V8" s="54" t="n">
        <v>20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19</v>
      </c>
      <c r="U9" s="54" t="n">
        <v>5</v>
      </c>
      <c r="V9" s="54" t="n">
        <v>24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17</v>
      </c>
      <c r="G10" s="50"/>
      <c r="H10" s="40" t="n">
        <f aca="false">V11</f>
        <v>22</v>
      </c>
      <c r="I10" s="50"/>
      <c r="J10" s="43" t="n">
        <v>3161</v>
      </c>
      <c r="K10" s="43"/>
      <c r="L10" s="44" t="n">
        <v>2521</v>
      </c>
      <c r="M10" s="40"/>
      <c r="N10" s="45" t="n">
        <v>67694</v>
      </c>
      <c r="O10" s="46" t="n">
        <f aca="false">$T$23</f>
        <v>0.65</v>
      </c>
      <c r="P10" s="47" t="str">
        <f aca="false">IF(Q10&lt;0,ABS(Q10),"")</f>
        <v/>
      </c>
      <c r="Q10" s="44" t="n">
        <f aca="false">IF(L$37&gt;0,L10-R10,J10-R10)</f>
        <v>1415</v>
      </c>
      <c r="R10" s="44" t="n">
        <f aca="false">ROUND((1-O10)*J10,0)</f>
        <v>1106</v>
      </c>
      <c r="S10" s="36"/>
      <c r="T10" s="54" t="n">
        <v>17</v>
      </c>
      <c r="U10" s="54" t="n">
        <v>6</v>
      </c>
      <c r="V10" s="54" t="n">
        <v>23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17</v>
      </c>
      <c r="U11" s="54" t="n">
        <v>7</v>
      </c>
      <c r="V11" s="54" t="n">
        <v>22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19</v>
      </c>
      <c r="U12" s="54" t="n">
        <v>8</v>
      </c>
      <c r="V12" s="54" t="n">
        <v>24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18</v>
      </c>
      <c r="U13" s="54" t="n">
        <v>9</v>
      </c>
      <c r="V13" s="54" t="n">
        <v>24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16</v>
      </c>
      <c r="G14" s="50"/>
      <c r="H14" s="40" t="n">
        <f aca="false">V5</f>
        <v>22</v>
      </c>
      <c r="I14" s="50"/>
      <c r="J14" s="43" t="n">
        <v>20950</v>
      </c>
      <c r="K14" s="43"/>
      <c r="L14" s="44" t="n">
        <v>17033</v>
      </c>
      <c r="M14" s="40"/>
      <c r="N14" s="45" t="n">
        <v>67694</v>
      </c>
      <c r="O14" s="46" t="n">
        <f aca="false">$T$23</f>
        <v>0.65</v>
      </c>
      <c r="P14" s="47" t="str">
        <f aca="false">IF(Q14&lt;0,ABS(Q14),"")</f>
        <v/>
      </c>
      <c r="Q14" s="44" t="n">
        <f aca="false">IF(L$37&gt;0,L14-R14,J14-R14)</f>
        <v>9700</v>
      </c>
      <c r="R14" s="44" t="n">
        <f aca="false">ROUND((1-O14)*J14,0)</f>
        <v>7333</v>
      </c>
      <c r="S14" s="36"/>
      <c r="T14" s="54" t="n">
        <v>22</v>
      </c>
      <c r="U14" s="54" t="n">
        <v>15</v>
      </c>
      <c r="V14" s="54" t="n">
        <v>27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18</v>
      </c>
      <c r="U15" s="54" t="n">
        <v>35</v>
      </c>
      <c r="V15" s="54" t="n">
        <v>22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16</v>
      </c>
      <c r="U16" s="55" t="n">
        <v>39</v>
      </c>
      <c r="V16" s="55" t="n">
        <v>20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17.5833333333333</v>
      </c>
      <c r="U18" s="36"/>
      <c r="V18" s="58" t="n">
        <f aca="false">AVERAGE(V5:V16)</f>
        <v>22.6666666666667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16</v>
      </c>
      <c r="G19" s="50"/>
      <c r="H19" s="40" t="n">
        <f aca="false">V7</f>
        <v>22</v>
      </c>
      <c r="I19" s="50"/>
      <c r="J19" s="43" t="n">
        <v>2553</v>
      </c>
      <c r="K19" s="43"/>
      <c r="L19" s="44" t="n">
        <v>1952</v>
      </c>
      <c r="M19" s="40"/>
      <c r="N19" s="45" t="n">
        <v>67694</v>
      </c>
      <c r="O19" s="46" t="n">
        <f aca="false">$T$23</f>
        <v>0.65</v>
      </c>
      <c r="P19" s="47" t="str">
        <f aca="false">IF(Q19&lt;0,ABS(Q19),"")</f>
        <v/>
      </c>
      <c r="Q19" s="44" t="n">
        <f aca="false">IF(L$37&gt;0,L19-R19,J19-R19)</f>
        <v>1058</v>
      </c>
      <c r="R19" s="44" t="n">
        <f aca="false">ROUND((1-O19)*J19,0)</f>
        <v>894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16</v>
      </c>
      <c r="G21" s="50"/>
      <c r="H21" s="40" t="n">
        <f aca="false">V8</f>
        <v>20</v>
      </c>
      <c r="I21" s="50"/>
      <c r="J21" s="43" t="n">
        <v>1993</v>
      </c>
      <c r="K21" s="43"/>
      <c r="L21" s="44" t="n">
        <v>1683</v>
      </c>
      <c r="M21" s="50"/>
      <c r="N21" s="45" t="n">
        <v>67694</v>
      </c>
      <c r="O21" s="46" t="n">
        <f aca="false">$T$23</f>
        <v>0.65</v>
      </c>
      <c r="P21" s="47" t="str">
        <f aca="false">IF(Q21&lt;0,ABS(Q21),"")</f>
        <v/>
      </c>
      <c r="Q21" s="44" t="n">
        <f aca="false">IF(L$37&gt;0,L21-R21,J21-R21)</f>
        <v>985</v>
      </c>
      <c r="R21" s="44" t="n">
        <f aca="false">ROUND((1-O21)*J21,0)</f>
        <v>698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0.65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19</v>
      </c>
      <c r="G24" s="50"/>
      <c r="H24" s="40" t="n">
        <f aca="false">V9</f>
        <v>24</v>
      </c>
      <c r="I24" s="50"/>
      <c r="J24" s="43" t="n">
        <v>19140</v>
      </c>
      <c r="K24" s="43"/>
      <c r="L24" s="44" t="n">
        <v>16017</v>
      </c>
      <c r="M24" s="40"/>
      <c r="N24" s="45" t="n">
        <v>67694</v>
      </c>
      <c r="O24" s="46" t="n">
        <f aca="false">$T$23</f>
        <v>0.65</v>
      </c>
      <c r="P24" s="47" t="str">
        <f aca="false">IF(Q24&lt;0,ABS(Q24),"")</f>
        <v/>
      </c>
      <c r="Q24" s="44" t="n">
        <f aca="false">IF(L$37&gt;0,L24-R24,J24-R24)</f>
        <v>9318</v>
      </c>
      <c r="R24" s="44" t="n">
        <f aca="false">(1-O24)*J24</f>
        <v>6699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17</v>
      </c>
      <c r="G26" s="50"/>
      <c r="H26" s="40" t="n">
        <f aca="false">V10</f>
        <v>23</v>
      </c>
      <c r="I26" s="50"/>
      <c r="J26" s="43" t="n">
        <v>3079</v>
      </c>
      <c r="K26" s="43"/>
      <c r="L26" s="44" t="n">
        <v>2450</v>
      </c>
      <c r="M26" s="40"/>
      <c r="N26" s="45" t="n">
        <v>67694</v>
      </c>
      <c r="O26" s="46" t="n">
        <f aca="false">$T$23</f>
        <v>0.65</v>
      </c>
      <c r="P26" s="47" t="str">
        <f aca="false">IF(Q26&lt;0,ABS(Q26),"")</f>
        <v/>
      </c>
      <c r="Q26" s="44" t="n">
        <f aca="false">IF(L$37&gt;0,L26-R26,J26-R26)</f>
        <v>1372</v>
      </c>
      <c r="R26" s="44" t="n">
        <f aca="false">ROUND((1-O26)*J26,0)</f>
        <v>1078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19</v>
      </c>
      <c r="G28" s="50"/>
      <c r="H28" s="40" t="n">
        <f aca="false">V12</f>
        <v>24</v>
      </c>
      <c r="I28" s="50"/>
      <c r="J28" s="43" t="n">
        <v>5299</v>
      </c>
      <c r="K28" s="43"/>
      <c r="L28" s="44" t="n">
        <v>4724</v>
      </c>
      <c r="M28" s="40"/>
      <c r="N28" s="45" t="n">
        <v>67694</v>
      </c>
      <c r="O28" s="46" t="n">
        <f aca="false">$T$23</f>
        <v>0.65</v>
      </c>
      <c r="P28" s="47" t="str">
        <f aca="false">IF(Q28&lt;0,ABS(Q28),"")</f>
        <v/>
      </c>
      <c r="Q28" s="44" t="n">
        <f aca="false">IF(L$37&gt;0,L28-R28,J28-R28)</f>
        <v>2869</v>
      </c>
      <c r="R28" s="44" t="n">
        <f aca="false">ROUND((1-O28)*J28,0)</f>
        <v>1855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18</v>
      </c>
      <c r="G30" s="50"/>
      <c r="H30" s="40" t="n">
        <f aca="false">V13</f>
        <v>24</v>
      </c>
      <c r="I30" s="50"/>
      <c r="J30" s="43" t="n">
        <v>6767</v>
      </c>
      <c r="K30" s="43"/>
      <c r="L30" s="44" t="n">
        <v>5902</v>
      </c>
      <c r="M30" s="40"/>
      <c r="N30" s="45" t="n">
        <v>67694</v>
      </c>
      <c r="O30" s="46" t="n">
        <v>1</v>
      </c>
      <c r="P30" s="47" t="str">
        <f aca="false">IF(Q30&lt;0,ABS(Q30),"")</f>
        <v/>
      </c>
      <c r="Q30" s="44" t="n">
        <f aca="false">IF(L$37&gt;0,L30-R30,J30-R30)</f>
        <v>5902</v>
      </c>
      <c r="R30" s="44" t="n">
        <f aca="false">ROUND((1-O30)*J30,0)</f>
        <v>0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18</v>
      </c>
      <c r="G32" s="50"/>
      <c r="H32" s="40" t="n">
        <f aca="false">V15</f>
        <v>22</v>
      </c>
      <c r="I32" s="50"/>
      <c r="J32" s="43" t="n">
        <v>1602</v>
      </c>
      <c r="K32" s="43"/>
      <c r="L32" s="44" t="n">
        <v>1289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1289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16</v>
      </c>
      <c r="G35" s="50"/>
      <c r="H35" s="40" t="n">
        <f aca="false">V16</f>
        <v>20</v>
      </c>
      <c r="I35" s="50"/>
      <c r="J35" s="43" t="n">
        <v>56</v>
      </c>
      <c r="K35" s="43"/>
      <c r="L35" s="44" t="n">
        <v>52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52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86445</v>
      </c>
      <c r="K37" s="51"/>
      <c r="L37" s="44" t="n">
        <f aca="false">SUM(L5:L35)</f>
        <v>73642</v>
      </c>
      <c r="M37" s="40"/>
      <c r="N37" s="47" t="n">
        <f aca="false">+J37-L37</f>
        <v>12803</v>
      </c>
      <c r="O37" s="65"/>
      <c r="P37" s="66" t="n">
        <f aca="false">SUM(P5:P35)</f>
        <v>0</v>
      </c>
      <c r="Q37" s="67" t="n">
        <f aca="false">SUM(Q5:Q35)/IF($L$37&gt;0,$L37,$J37)</f>
        <v>0.526235028923712</v>
      </c>
      <c r="R37" s="67" t="n">
        <f aca="false">SUM(R5:R35)/IF($L$37&gt;0,$L37,$J37)</f>
        <v>0.473764971076288</v>
      </c>
      <c r="S37" s="82" t="n">
        <f aca="false">Q39/(Q39+(R39-LOOKUP(J2,[1]!date,[1]!enaft)))</f>
        <v>0.62526016876684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0.148105731968304</v>
      </c>
      <c r="O38" s="74"/>
      <c r="S38" s="75" t="n">
        <f aca="false">SUM(Q39:R39)</f>
        <v>73642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38753</v>
      </c>
      <c r="R39" s="75" t="n">
        <f aca="false">SUM(R5:R35)</f>
        <v>34889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-2148.93268994847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3" colorId="64" zoomScale="75" zoomScaleNormal="75" zoomScalePageLayoutView="100" workbookViewId="0">
      <pane xSplit="5" ySplit="0" topLeftCell="F1" activePane="topRight" state="frozen"/>
      <selection pane="topLeft" activeCell="A3" activeCellId="0" sqref="A3"/>
      <selection pane="topRight" activeCell="L37" activeCellId="0" sqref="L37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45926.9142029826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36867</v>
      </c>
      <c r="K2" s="12"/>
      <c r="L2" s="15"/>
      <c r="M2" s="12"/>
      <c r="N2" s="12"/>
      <c r="O2" s="84" t="n">
        <f aca="true">NOW()</f>
        <v>45926.9142029829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30</v>
      </c>
      <c r="G5" s="41"/>
      <c r="H5" s="42" t="n">
        <f aca="false">V14</f>
        <v>38</v>
      </c>
      <c r="I5" s="41"/>
      <c r="J5" s="43" t="n">
        <v>1471</v>
      </c>
      <c r="K5" s="43"/>
      <c r="L5" s="44" t="n">
        <v>1125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389</v>
      </c>
      <c r="R5" s="44" t="n">
        <f aca="false">ROUND((1-O5)*J5,0)</f>
        <v>736</v>
      </c>
      <c r="S5" s="36"/>
      <c r="T5" s="48" t="n">
        <v>25</v>
      </c>
      <c r="U5" s="48" t="n">
        <v>1</v>
      </c>
      <c r="V5" s="48" t="n">
        <v>26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24</v>
      </c>
      <c r="U6" s="54" t="n">
        <v>2</v>
      </c>
      <c r="V6" s="54" t="n">
        <v>26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24</v>
      </c>
      <c r="G7" s="50"/>
      <c r="H7" s="40" t="n">
        <f aca="false">V6</f>
        <v>26</v>
      </c>
      <c r="I7" s="50"/>
      <c r="J7" s="43" t="n">
        <v>6110</v>
      </c>
      <c r="K7" s="43"/>
      <c r="L7" s="44" t="n">
        <v>5466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2411</v>
      </c>
      <c r="R7" s="44" t="n">
        <f aca="false">ROUND((1-O7)*J7,0)</f>
        <v>3055</v>
      </c>
      <c r="S7" s="36"/>
      <c r="T7" s="54" t="n">
        <v>26</v>
      </c>
      <c r="U7" s="54" t="n">
        <v>3</v>
      </c>
      <c r="V7" s="54" t="n">
        <v>29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23</v>
      </c>
      <c r="U8" s="54" t="n">
        <v>4</v>
      </c>
      <c r="V8" s="54" t="n">
        <v>25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28</v>
      </c>
      <c r="U9" s="54" t="n">
        <v>5</v>
      </c>
      <c r="V9" s="54" t="n">
        <v>31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24</v>
      </c>
      <c r="G10" s="50"/>
      <c r="H10" s="40" t="n">
        <f aca="false">V11</f>
        <v>25</v>
      </c>
      <c r="I10" s="50"/>
      <c r="J10" s="43" t="n">
        <v>2264</v>
      </c>
      <c r="K10" s="43"/>
      <c r="L10" s="44" t="n">
        <v>2136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1004</v>
      </c>
      <c r="R10" s="44" t="n">
        <f aca="false">ROUND((1-O10)*J10,0)</f>
        <v>1132</v>
      </c>
      <c r="S10" s="36"/>
      <c r="T10" s="54" t="n">
        <v>28</v>
      </c>
      <c r="U10" s="54" t="n">
        <v>6</v>
      </c>
      <c r="V10" s="54" t="n">
        <v>32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24</v>
      </c>
      <c r="U11" s="54" t="n">
        <v>7</v>
      </c>
      <c r="V11" s="54" t="n">
        <v>25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28</v>
      </c>
      <c r="U12" s="54" t="n">
        <v>8</v>
      </c>
      <c r="V12" s="54" t="n">
        <v>32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27</v>
      </c>
      <c r="U13" s="54" t="n">
        <v>9</v>
      </c>
      <c r="V13" s="54" t="n">
        <v>30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25</v>
      </c>
      <c r="G14" s="50"/>
      <c r="H14" s="40" t="n">
        <f aca="false">V5</f>
        <v>26</v>
      </c>
      <c r="I14" s="50"/>
      <c r="J14" s="43" t="n">
        <v>15074</v>
      </c>
      <c r="K14" s="43"/>
      <c r="L14" s="44" t="n">
        <v>14422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6885</v>
      </c>
      <c r="R14" s="44" t="n">
        <f aca="false">ROUND((1-O14)*J14,0)</f>
        <v>7537</v>
      </c>
      <c r="S14" s="36"/>
      <c r="T14" s="54" t="n">
        <v>30</v>
      </c>
      <c r="U14" s="54" t="n">
        <v>15</v>
      </c>
      <c r="V14" s="54" t="n">
        <v>38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25</v>
      </c>
      <c r="U15" s="54" t="n">
        <v>35</v>
      </c>
      <c r="V15" s="54" t="n">
        <v>27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 t="n">
        <v>0</v>
      </c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23</v>
      </c>
      <c r="U16" s="55" t="n">
        <v>39</v>
      </c>
      <c r="V16" s="55" t="n">
        <v>25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 t="n">
        <v>0</v>
      </c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25.9166666666667</v>
      </c>
      <c r="U18" s="36"/>
      <c r="V18" s="58" t="n">
        <f aca="false">AVERAGE(V5:V16)</f>
        <v>28.8333333333333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26</v>
      </c>
      <c r="G19" s="50"/>
      <c r="H19" s="40" t="n">
        <f aca="false">V7</f>
        <v>29</v>
      </c>
      <c r="I19" s="50"/>
      <c r="J19" s="43" t="n">
        <v>1551</v>
      </c>
      <c r="K19" s="43"/>
      <c r="L19" s="44" t="n">
        <v>1250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474</v>
      </c>
      <c r="R19" s="44" t="n">
        <f aca="false">ROUND((1-O19)*J19,0)</f>
        <v>776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23</v>
      </c>
      <c r="G21" s="50"/>
      <c r="H21" s="40" t="n">
        <f aca="false">V8</f>
        <v>25</v>
      </c>
      <c r="I21" s="50"/>
      <c r="J21" s="43" t="n">
        <v>1451</v>
      </c>
      <c r="K21" s="43"/>
      <c r="L21" s="44" t="n">
        <v>1296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570</v>
      </c>
      <c r="R21" s="44" t="n">
        <f aca="false">ROUND((1-O21)*J21,0)</f>
        <v>726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28</v>
      </c>
      <c r="G24" s="50"/>
      <c r="H24" s="40" t="n">
        <f aca="false">V9</f>
        <v>31</v>
      </c>
      <c r="I24" s="50"/>
      <c r="J24" s="43" t="n">
        <v>13518</v>
      </c>
      <c r="K24" s="43"/>
      <c r="L24" s="44" t="n">
        <v>11644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4885</v>
      </c>
      <c r="R24" s="44" t="n">
        <f aca="false">(1-O24)*J24</f>
        <v>6759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28</v>
      </c>
      <c r="G26" s="50"/>
      <c r="H26" s="40" t="n">
        <f aca="false">V10</f>
        <v>32</v>
      </c>
      <c r="I26" s="50"/>
      <c r="J26" s="43" t="n">
        <v>1925</v>
      </c>
      <c r="K26" s="43"/>
      <c r="L26" s="44" t="n">
        <v>1505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542</v>
      </c>
      <c r="R26" s="44" t="n">
        <f aca="false">ROUND((1-O26)*J26,0)</f>
        <v>963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28</v>
      </c>
      <c r="G28" s="50"/>
      <c r="H28" s="40" t="n">
        <f aca="false">V12</f>
        <v>32</v>
      </c>
      <c r="I28" s="50"/>
      <c r="J28" s="43" t="n">
        <v>4264</v>
      </c>
      <c r="K28" s="43"/>
      <c r="L28" s="44" t="n">
        <v>3804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1672</v>
      </c>
      <c r="R28" s="44" t="n">
        <f aca="false">ROUND((1-O28)*J28,0)</f>
        <v>2132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27</v>
      </c>
      <c r="G30" s="50"/>
      <c r="H30" s="40" t="n">
        <f aca="false">V13</f>
        <v>30</v>
      </c>
      <c r="I30" s="50"/>
      <c r="J30" s="43" t="n">
        <v>5468</v>
      </c>
      <c r="K30" s="43"/>
      <c r="L30" s="44" t="n">
        <v>5035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2301</v>
      </c>
      <c r="R30" s="44" t="n">
        <f aca="false">ROUND((1-O30)*J30,0)</f>
        <v>2734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25</v>
      </c>
      <c r="G32" s="50"/>
      <c r="H32" s="40" t="n">
        <f aca="false">V15</f>
        <v>27</v>
      </c>
      <c r="I32" s="50"/>
      <c r="J32" s="43" t="n">
        <v>1055</v>
      </c>
      <c r="K32" s="43"/>
      <c r="L32" s="44" t="n">
        <v>898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898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23</v>
      </c>
      <c r="G35" s="50"/>
      <c r="H35" s="40" t="n">
        <f aca="false">V16</f>
        <v>25</v>
      </c>
      <c r="I35" s="50"/>
      <c r="J35" s="43" t="n">
        <v>49</v>
      </c>
      <c r="K35" s="43"/>
      <c r="L35" s="44" t="n">
        <v>46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65863</v>
      </c>
      <c r="K37" s="51"/>
      <c r="L37" s="44" t="n">
        <f aca="false">SUM(L5:L35)</f>
        <v>60290</v>
      </c>
      <c r="M37" s="40"/>
      <c r="N37" s="47" t="n">
        <f aca="false">+J37-L37</f>
        <v>5573</v>
      </c>
      <c r="O37" s="65"/>
      <c r="P37" s="66" t="n">
        <f aca="false">SUM(P5:P35)</f>
        <v>0</v>
      </c>
      <c r="Q37" s="67" t="n">
        <f aca="false">SUM(Q5:Q35)/IF($L$37&gt;0,$L37,$J37)</f>
        <v>0.366180129374689</v>
      </c>
      <c r="R37" s="67" t="n">
        <f aca="false">SUM(R5:R35)/IF($L$37&gt;0,$L37,$J37)</f>
        <v>0.633819870625311</v>
      </c>
      <c r="S37" s="82" t="n">
        <f aca="false">Q39/(Q39+(R39-LOOKUP(J2,[1]!date,[1]!enaft)))</f>
        <v>0.454007033129743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0.0846150342377359</v>
      </c>
      <c r="O38" s="74"/>
      <c r="S38" s="75" t="n">
        <f aca="false">SUM(Q39:R39)</f>
        <v>60290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22077</v>
      </c>
      <c r="R39" s="75" t="n">
        <f aca="false">SUM(R5:R35)</f>
        <v>38213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1249.28437065511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"/>
  <sheetViews>
    <sheetView showFormulas="false" showGridLines="true" showRowColHeaders="true" showZeros="true" rightToLeft="false" tabSelected="false" showOutlineSymbols="true" defaultGridColor="true" view="normal" topLeftCell="A4" colorId="64" zoomScale="75" zoomScaleNormal="75" zoomScalePageLayoutView="100" workbookViewId="0">
      <pane xSplit="5" ySplit="0" topLeftCell="Q1" activePane="topRight" state="frozen"/>
      <selection pane="topLeft" activeCell="A4" activeCellId="0" sqref="A4"/>
      <selection pane="topRight" activeCell="N38" activeCellId="0" sqref="N38"/>
    </sheetView>
  </sheetViews>
  <sheetFormatPr defaultColWidth="7.84765625" defaultRowHeight="12.75" customHeight="true" zeroHeight="false" outlineLevelRow="0" outlineLevelCol="0"/>
  <cols>
    <col collapsed="false" customWidth="true" hidden="false" outlineLevel="0" max="1" min="1" style="7" width="1.7"/>
    <col collapsed="false" customWidth="true" hidden="false" outlineLevel="0" max="2" min="2" style="7" width="11.56"/>
    <col collapsed="false" customWidth="true" hidden="false" outlineLevel="0" max="3" min="3" style="7" width="9.14"/>
    <col collapsed="false" customWidth="true" hidden="false" outlineLevel="0" max="4" min="4" style="7" width="8.14"/>
    <col collapsed="false" customWidth="true" hidden="false" outlineLevel="0" max="5" min="5" style="7" width="1.28"/>
    <col collapsed="false" customWidth="true" hidden="false" outlineLevel="0" max="6" min="6" style="8" width="6.28"/>
    <col collapsed="false" customWidth="true" hidden="false" outlineLevel="0" max="7" min="7" style="8" width="0.99"/>
    <col collapsed="false" customWidth="true" hidden="false" outlineLevel="0" max="8" min="8" style="9" width="5.85"/>
    <col collapsed="false" customWidth="true" hidden="false" outlineLevel="0" max="9" min="9" style="9" width="0.85"/>
    <col collapsed="false" customWidth="true" hidden="false" outlineLevel="0" max="10" min="10" style="8" width="15.7"/>
    <col collapsed="false" customWidth="true" hidden="false" outlineLevel="0" max="11" min="11" style="7" width="1.41"/>
    <col collapsed="false" customWidth="true" hidden="false" outlineLevel="0" max="12" min="12" style="10" width="15.85"/>
    <col collapsed="false" customWidth="true" hidden="false" outlineLevel="0" max="13" min="13" style="7" width="1.41"/>
    <col collapsed="false" customWidth="true" hidden="false" outlineLevel="0" max="14" min="14" style="7" width="15.7"/>
    <col collapsed="false" customWidth="true" hidden="false" outlineLevel="0" max="15" min="15" style="11" width="13.85"/>
    <col collapsed="false" customWidth="true" hidden="false" outlineLevel="0" max="16" min="16" style="7" width="13.7"/>
    <col collapsed="false" customWidth="true" hidden="false" outlineLevel="0" max="17" min="17" style="7" width="12.7"/>
    <col collapsed="false" customWidth="true" hidden="false" outlineLevel="0" max="18" min="18" style="7" width="9.99"/>
    <col collapsed="false" customWidth="true" hidden="false" outlineLevel="0" max="19" min="19" style="7" width="14.56"/>
    <col collapsed="false" customWidth="true" hidden="false" outlineLevel="0" max="20" min="20" style="7" width="11.13"/>
    <col collapsed="false" customWidth="false" hidden="false" outlineLevel="0" max="21" min="21" style="7" width="7.85"/>
    <col collapsed="false" customWidth="true" hidden="false" outlineLevel="0" max="22" min="22" style="7" width="11.28"/>
    <col collapsed="false" customWidth="false" hidden="false" outlineLevel="0" max="257" min="23" style="7" width="7.85"/>
  </cols>
  <sheetData>
    <row r="1" customFormat="false" ht="30" hidden="false" customHeight="true" outlineLevel="0" collapsed="false">
      <c r="A1" s="12"/>
      <c r="B1" s="12" t="s">
        <v>15</v>
      </c>
      <c r="C1" s="12"/>
      <c r="D1" s="12"/>
      <c r="E1" s="12"/>
      <c r="F1" s="13"/>
      <c r="G1" s="13"/>
      <c r="H1" s="14"/>
      <c r="I1" s="14"/>
      <c r="J1" s="13"/>
      <c r="K1" s="12"/>
      <c r="L1" s="15"/>
      <c r="M1" s="12"/>
      <c r="N1" s="16"/>
      <c r="O1" s="83" t="n">
        <f aca="true">NOW()</f>
        <v>45926.9142030145</v>
      </c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</row>
    <row r="2" customFormat="false" ht="30" hidden="false" customHeight="true" outlineLevel="0" collapsed="false">
      <c r="A2" s="12"/>
      <c r="B2" s="12" t="s">
        <v>16</v>
      </c>
      <c r="C2" s="12"/>
      <c r="D2" s="12"/>
      <c r="E2" s="12"/>
      <c r="F2" s="13"/>
      <c r="G2" s="13"/>
      <c r="H2" s="14"/>
      <c r="I2" s="14"/>
      <c r="J2" s="16" t="n">
        <v>36868</v>
      </c>
      <c r="K2" s="12"/>
      <c r="L2" s="15"/>
      <c r="M2" s="12"/>
      <c r="N2" s="12"/>
      <c r="O2" s="84" t="n">
        <f aca="true">NOW()</f>
        <v>45926.9142030148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</row>
    <row r="3" customFormat="false" ht="15" hidden="false" customHeight="true" outlineLevel="0" collapsed="false">
      <c r="A3" s="19"/>
      <c r="B3" s="20"/>
      <c r="C3" s="21" t="s">
        <v>17</v>
      </c>
      <c r="D3" s="22" t="s">
        <v>18</v>
      </c>
      <c r="E3" s="22"/>
      <c r="F3" s="23" t="s">
        <v>19</v>
      </c>
      <c r="G3" s="23"/>
      <c r="H3" s="24" t="s">
        <v>20</v>
      </c>
      <c r="I3" s="24"/>
      <c r="J3" s="23" t="s">
        <v>21</v>
      </c>
      <c r="K3" s="22"/>
      <c r="L3" s="21" t="s">
        <v>22</v>
      </c>
      <c r="M3" s="22"/>
      <c r="N3" s="22" t="s">
        <v>23</v>
      </c>
      <c r="O3" s="25" t="s">
        <v>24</v>
      </c>
      <c r="P3" s="26" t="s">
        <v>25</v>
      </c>
      <c r="Q3" s="27" t="s">
        <v>26</v>
      </c>
      <c r="R3" s="27" t="s">
        <v>27</v>
      </c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5" hidden="false" customHeight="true" outlineLevel="0" collapsed="false">
      <c r="A4" s="19"/>
      <c r="B4" s="28"/>
      <c r="C4" s="29"/>
      <c r="D4" s="30"/>
      <c r="E4" s="30"/>
      <c r="F4" s="31"/>
      <c r="G4" s="31"/>
      <c r="H4" s="32"/>
      <c r="I4" s="32"/>
      <c r="J4" s="33"/>
      <c r="K4" s="30"/>
      <c r="L4" s="29"/>
      <c r="M4" s="30"/>
      <c r="N4" s="30"/>
      <c r="O4" s="34"/>
      <c r="P4" s="19"/>
      <c r="Q4" s="35"/>
      <c r="R4" s="35"/>
      <c r="S4" s="19"/>
      <c r="T4" s="26" t="s">
        <v>28</v>
      </c>
      <c r="U4" s="26"/>
      <c r="V4" s="26" t="s">
        <v>29</v>
      </c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" hidden="false" customHeight="true" outlineLevel="0" collapsed="false">
      <c r="A5" s="36"/>
      <c r="B5" s="37" t="s">
        <v>30</v>
      </c>
      <c r="C5" s="38" t="s">
        <v>31</v>
      </c>
      <c r="D5" s="39" t="n">
        <v>3342</v>
      </c>
      <c r="E5" s="40"/>
      <c r="F5" s="41" t="n">
        <f aca="false">T14</f>
        <v>31</v>
      </c>
      <c r="G5" s="41"/>
      <c r="H5" s="42" t="n">
        <f aca="false">V14</f>
        <v>33</v>
      </c>
      <c r="I5" s="41"/>
      <c r="J5" s="43" t="n">
        <v>1429</v>
      </c>
      <c r="K5" s="43"/>
      <c r="L5" s="44" t="n">
        <v>1342</v>
      </c>
      <c r="M5" s="42"/>
      <c r="N5" s="45" t="n">
        <v>67694</v>
      </c>
      <c r="O5" s="46" t="n">
        <f aca="false">$T$23</f>
        <v>0.5</v>
      </c>
      <c r="P5" s="47" t="str">
        <f aca="false">IF(Q5&lt;0,ABS(Q5),"")</f>
        <v/>
      </c>
      <c r="Q5" s="44" t="n">
        <f aca="false">IF(L$37&gt;0,L5-R5,J5-R5)</f>
        <v>627</v>
      </c>
      <c r="R5" s="44" t="n">
        <f aca="false">ROUND((1-O5)*J5,0)</f>
        <v>715</v>
      </c>
      <c r="S5" s="36"/>
      <c r="T5" s="48" t="n">
        <v>24</v>
      </c>
      <c r="U5" s="48" t="n">
        <v>1</v>
      </c>
      <c r="V5" s="48" t="n">
        <v>21</v>
      </c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</row>
    <row r="6" customFormat="false" ht="15" hidden="false" customHeight="true" outlineLevel="0" collapsed="false">
      <c r="A6" s="49"/>
      <c r="B6" s="37"/>
      <c r="C6" s="38"/>
      <c r="D6" s="39"/>
      <c r="E6" s="40"/>
      <c r="F6" s="50"/>
      <c r="G6" s="50"/>
      <c r="H6" s="40"/>
      <c r="I6" s="50"/>
      <c r="J6" s="43"/>
      <c r="K6" s="51"/>
      <c r="L6" s="44"/>
      <c r="M6" s="40"/>
      <c r="N6" s="52"/>
      <c r="O6" s="46"/>
      <c r="P6" s="53"/>
      <c r="Q6" s="44"/>
      <c r="R6" s="44"/>
      <c r="S6" s="36"/>
      <c r="T6" s="54" t="n">
        <v>25</v>
      </c>
      <c r="U6" s="54" t="n">
        <v>2</v>
      </c>
      <c r="V6" s="54" t="n">
        <v>26</v>
      </c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</row>
    <row r="7" customFormat="false" ht="15" hidden="false" customHeight="true" outlineLevel="0" collapsed="false">
      <c r="A7" s="36"/>
      <c r="B7" s="37" t="s">
        <v>33</v>
      </c>
      <c r="C7" s="38" t="s">
        <v>34</v>
      </c>
      <c r="D7" s="39" t="n">
        <v>3343</v>
      </c>
      <c r="E7" s="40"/>
      <c r="F7" s="50" t="n">
        <f aca="false">T6</f>
        <v>25</v>
      </c>
      <c r="G7" s="50"/>
      <c r="H7" s="40" t="n">
        <f aca="false">V6</f>
        <v>26</v>
      </c>
      <c r="I7" s="50"/>
      <c r="J7" s="43" t="n">
        <v>5788</v>
      </c>
      <c r="K7" s="43"/>
      <c r="L7" s="44" t="n">
        <v>5466</v>
      </c>
      <c r="M7" s="40"/>
      <c r="N7" s="45" t="n">
        <v>67694</v>
      </c>
      <c r="O7" s="46" t="n">
        <f aca="false">$T$23</f>
        <v>0.5</v>
      </c>
      <c r="P7" s="47" t="str">
        <f aca="false">IF(Q7&lt;0,ABS(Q7),"")</f>
        <v/>
      </c>
      <c r="Q7" s="44" t="n">
        <f aca="false">IF(L$37&gt;0,L7-R7,J7-R7)</f>
        <v>2572</v>
      </c>
      <c r="R7" s="44" t="n">
        <f aca="false">ROUND((1-O7)*J7,0)</f>
        <v>2894</v>
      </c>
      <c r="S7" s="36"/>
      <c r="T7" s="54" t="n">
        <v>24</v>
      </c>
      <c r="U7" s="54" t="n">
        <v>3</v>
      </c>
      <c r="V7" s="54" t="n">
        <v>23</v>
      </c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</row>
    <row r="8" customFormat="false" ht="15" hidden="false" customHeight="true" outlineLevel="0" collapsed="false">
      <c r="A8" s="36"/>
      <c r="B8" s="37"/>
      <c r="C8" s="38"/>
      <c r="D8" s="39"/>
      <c r="E8" s="40"/>
      <c r="F8" s="50"/>
      <c r="G8" s="50"/>
      <c r="H8" s="40"/>
      <c r="I8" s="50"/>
      <c r="J8" s="43" t="n">
        <v>5000</v>
      </c>
      <c r="K8" s="43"/>
      <c r="L8" s="44" t="n">
        <v>5000</v>
      </c>
      <c r="M8" s="40"/>
      <c r="N8" s="45" t="n">
        <v>68918</v>
      </c>
      <c r="O8" s="46" t="n">
        <v>0</v>
      </c>
      <c r="P8" s="47" t="str">
        <f aca="false">IF(Q8&lt;0,ABS(Q8),"")</f>
        <v/>
      </c>
      <c r="Q8" s="44" t="n">
        <f aca="false">IF(L$37&gt;0,L8-R8,J8-R8)</f>
        <v>0</v>
      </c>
      <c r="R8" s="44" t="n">
        <f aca="false">ROUND((1-O8)*J8,0)</f>
        <v>5000</v>
      </c>
      <c r="S8" s="36"/>
      <c r="T8" s="54" t="n">
        <v>25</v>
      </c>
      <c r="U8" s="54" t="n">
        <v>4</v>
      </c>
      <c r="V8" s="54" t="n">
        <v>25</v>
      </c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</row>
    <row r="9" customFormat="false" ht="15" hidden="false" customHeight="true" outlineLevel="0" collapsed="false">
      <c r="A9" s="49"/>
      <c r="B9" s="37"/>
      <c r="C9" s="38"/>
      <c r="D9" s="39"/>
      <c r="E9" s="40"/>
      <c r="F9" s="50"/>
      <c r="G9" s="50"/>
      <c r="H9" s="40"/>
      <c r="I9" s="50"/>
      <c r="J9" s="43"/>
      <c r="K9" s="43"/>
      <c r="L9" s="44"/>
      <c r="M9" s="40"/>
      <c r="N9" s="52"/>
      <c r="O9" s="46"/>
      <c r="P9" s="53"/>
      <c r="Q9" s="44"/>
      <c r="R9" s="44"/>
      <c r="S9" s="36"/>
      <c r="T9" s="54" t="n">
        <v>27</v>
      </c>
      <c r="U9" s="54" t="n">
        <v>5</v>
      </c>
      <c r="V9" s="54" t="n">
        <v>27</v>
      </c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  <c r="IM9" s="36"/>
      <c r="IN9" s="36"/>
      <c r="IO9" s="36"/>
      <c r="IP9" s="36"/>
      <c r="IQ9" s="36"/>
      <c r="IR9" s="36"/>
      <c r="IS9" s="36"/>
      <c r="IT9" s="36"/>
      <c r="IU9" s="36"/>
      <c r="IV9" s="36"/>
      <c r="IW9" s="36"/>
    </row>
    <row r="10" customFormat="false" ht="15" hidden="false" customHeight="true" outlineLevel="0" collapsed="false">
      <c r="A10" s="36"/>
      <c r="B10" s="37" t="s">
        <v>35</v>
      </c>
      <c r="C10" s="38" t="s">
        <v>36</v>
      </c>
      <c r="D10" s="39" t="n">
        <v>3344</v>
      </c>
      <c r="E10" s="40"/>
      <c r="F10" s="50" t="n">
        <f aca="false">T11</f>
        <v>25</v>
      </c>
      <c r="G10" s="50"/>
      <c r="H10" s="40" t="n">
        <f aca="false">V11</f>
        <v>23</v>
      </c>
      <c r="I10" s="50"/>
      <c r="J10" s="43" t="n">
        <v>2136</v>
      </c>
      <c r="K10" s="43"/>
      <c r="L10" s="44" t="n">
        <v>2392</v>
      </c>
      <c r="M10" s="40"/>
      <c r="N10" s="45" t="n">
        <v>67694</v>
      </c>
      <c r="O10" s="46" t="n">
        <f aca="false">$T$23</f>
        <v>0.5</v>
      </c>
      <c r="P10" s="47" t="str">
        <f aca="false">IF(Q10&lt;0,ABS(Q10),"")</f>
        <v/>
      </c>
      <c r="Q10" s="44" t="n">
        <f aca="false">IF(L$37&gt;0,L10-R10,J10-R10)</f>
        <v>1324</v>
      </c>
      <c r="R10" s="44" t="n">
        <f aca="false">ROUND((1-O10)*J10,0)</f>
        <v>1068</v>
      </c>
      <c r="S10" s="36"/>
      <c r="T10" s="54" t="n">
        <v>25</v>
      </c>
      <c r="U10" s="54" t="n">
        <v>6</v>
      </c>
      <c r="V10" s="54" t="n">
        <v>23</v>
      </c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  <c r="FM10" s="36"/>
      <c r="FN10" s="36"/>
      <c r="FO10" s="36"/>
      <c r="FP10" s="36"/>
      <c r="FQ10" s="36"/>
      <c r="FR10" s="36"/>
      <c r="FS10" s="36"/>
      <c r="FT10" s="36"/>
      <c r="FU10" s="36"/>
      <c r="FV10" s="36"/>
      <c r="FW10" s="36"/>
      <c r="FX10" s="36"/>
      <c r="FY10" s="36"/>
      <c r="FZ10" s="36"/>
      <c r="GA10" s="36"/>
      <c r="GB10" s="36"/>
      <c r="GC10" s="36"/>
      <c r="GD10" s="36"/>
      <c r="GE10" s="36"/>
      <c r="GF10" s="36"/>
      <c r="GG10" s="36"/>
      <c r="GH10" s="36"/>
      <c r="GI10" s="36"/>
      <c r="GJ10" s="36"/>
      <c r="GK10" s="36"/>
      <c r="GL10" s="36"/>
      <c r="GM10" s="36"/>
      <c r="GN10" s="36"/>
      <c r="GO10" s="36"/>
      <c r="GP10" s="36"/>
      <c r="GQ10" s="36"/>
      <c r="GR10" s="36"/>
      <c r="GS10" s="36"/>
      <c r="GT10" s="36"/>
      <c r="GU10" s="36"/>
      <c r="GV10" s="36"/>
      <c r="GW10" s="36"/>
      <c r="GX10" s="36"/>
      <c r="GY10" s="36"/>
      <c r="GZ10" s="36"/>
      <c r="HA10" s="36"/>
      <c r="HB10" s="36"/>
      <c r="HC10" s="36"/>
      <c r="HD10" s="36"/>
      <c r="HE10" s="36"/>
      <c r="HF10" s="36"/>
      <c r="HG10" s="36"/>
      <c r="HH10" s="36"/>
      <c r="HI10" s="36"/>
      <c r="HJ10" s="36"/>
      <c r="HK10" s="36"/>
      <c r="HL10" s="36"/>
      <c r="HM10" s="36"/>
      <c r="HN10" s="36"/>
      <c r="HO10" s="36"/>
      <c r="HP10" s="36"/>
      <c r="HQ10" s="36"/>
      <c r="HR10" s="36"/>
      <c r="HS10" s="36"/>
      <c r="HT10" s="36"/>
      <c r="HU10" s="36"/>
      <c r="HV10" s="36"/>
      <c r="HW10" s="36"/>
      <c r="HX10" s="36"/>
      <c r="HY10" s="36"/>
      <c r="HZ10" s="36"/>
      <c r="IA10" s="36"/>
      <c r="IB10" s="36"/>
      <c r="IC10" s="36"/>
      <c r="ID10" s="36"/>
      <c r="IE10" s="36"/>
      <c r="IF10" s="36"/>
      <c r="IG10" s="36"/>
      <c r="IH10" s="36"/>
      <c r="II10" s="36"/>
      <c r="IJ10" s="36"/>
      <c r="IK10" s="36"/>
      <c r="IL10" s="36"/>
      <c r="IM10" s="36"/>
      <c r="IN10" s="36"/>
      <c r="IO10" s="36"/>
      <c r="IP10" s="36"/>
      <c r="IQ10" s="36"/>
      <c r="IR10" s="36"/>
      <c r="IS10" s="36"/>
      <c r="IT10" s="36"/>
      <c r="IU10" s="36"/>
      <c r="IV10" s="36"/>
      <c r="IW10" s="36"/>
    </row>
    <row r="11" customFormat="false" ht="15" hidden="false" customHeight="true" outlineLevel="0" collapsed="false">
      <c r="A11" s="36"/>
      <c r="B11" s="37"/>
      <c r="C11" s="38"/>
      <c r="D11" s="39"/>
      <c r="E11" s="40"/>
      <c r="F11" s="50"/>
      <c r="G11" s="50"/>
      <c r="H11" s="40"/>
      <c r="I11" s="50"/>
      <c r="J11" s="43" t="n">
        <v>1535</v>
      </c>
      <c r="K11" s="43"/>
      <c r="L11" s="44" t="n">
        <v>1535</v>
      </c>
      <c r="M11" s="40"/>
      <c r="N11" s="45" t="n">
        <v>68915</v>
      </c>
      <c r="O11" s="46" t="n">
        <v>0</v>
      </c>
      <c r="P11" s="47" t="str">
        <f aca="false">IF(Q11&lt;0,ABS(Q11),"")</f>
        <v/>
      </c>
      <c r="Q11" s="44" t="n">
        <f aca="false">IF(L$37&gt;0,L11-R11,J11-R11)</f>
        <v>0</v>
      </c>
      <c r="R11" s="44" t="n">
        <f aca="false">ROUND((1-O11)*J11,0)</f>
        <v>1535</v>
      </c>
      <c r="S11" s="36"/>
      <c r="T11" s="54" t="n">
        <v>25</v>
      </c>
      <c r="U11" s="54" t="n">
        <v>7</v>
      </c>
      <c r="V11" s="54" t="n">
        <v>23</v>
      </c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</row>
    <row r="12" customFormat="false" ht="15" hidden="false" customHeight="true" outlineLevel="0" collapsed="false">
      <c r="A12" s="36"/>
      <c r="B12" s="37"/>
      <c r="C12" s="38"/>
      <c r="D12" s="39"/>
      <c r="E12" s="40"/>
      <c r="F12" s="50"/>
      <c r="G12" s="50"/>
      <c r="H12" s="40"/>
      <c r="I12" s="50"/>
      <c r="J12" s="43" t="n">
        <v>1540</v>
      </c>
      <c r="K12" s="43"/>
      <c r="L12" s="44" t="n">
        <v>1540</v>
      </c>
      <c r="M12" s="40"/>
      <c r="N12" s="45" t="n">
        <v>69693</v>
      </c>
      <c r="O12" s="46" t="n">
        <v>0</v>
      </c>
      <c r="P12" s="47" t="str">
        <f aca="false">IF(Q12&lt;0,ABS(Q12),"")</f>
        <v/>
      </c>
      <c r="Q12" s="44" t="n">
        <f aca="false">IF(L$37&gt;0,L12-R12,J12-R12)</f>
        <v>0</v>
      </c>
      <c r="R12" s="44" t="n">
        <f aca="false">ROUND((1-O12)*J12,0)</f>
        <v>1540</v>
      </c>
      <c r="S12" s="36"/>
      <c r="T12" s="54" t="n">
        <v>28</v>
      </c>
      <c r="U12" s="54" t="n">
        <v>8</v>
      </c>
      <c r="V12" s="54" t="n">
        <v>28</v>
      </c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</row>
    <row r="13" customFormat="false" ht="15" hidden="false" customHeight="true" outlineLevel="0" collapsed="false">
      <c r="A13" s="49"/>
      <c r="B13" s="37"/>
      <c r="C13" s="38"/>
      <c r="D13" s="39"/>
      <c r="E13" s="40"/>
      <c r="F13" s="50"/>
      <c r="G13" s="50"/>
      <c r="H13" s="40"/>
      <c r="I13" s="50"/>
      <c r="J13" s="43"/>
      <c r="K13" s="43"/>
      <c r="L13" s="44"/>
      <c r="M13" s="40"/>
      <c r="N13" s="52"/>
      <c r="O13" s="46"/>
      <c r="P13" s="53"/>
      <c r="Q13" s="44"/>
      <c r="R13" s="44"/>
      <c r="S13" s="36"/>
      <c r="T13" s="54" t="n">
        <v>27</v>
      </c>
      <c r="U13" s="54" t="n">
        <v>9</v>
      </c>
      <c r="V13" s="54" t="n">
        <v>29</v>
      </c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</row>
    <row r="14" customFormat="false" ht="15" hidden="false" customHeight="true" outlineLevel="0" collapsed="false">
      <c r="A14" s="36"/>
      <c r="B14" s="37" t="s">
        <v>37</v>
      </c>
      <c r="C14" s="38" t="s">
        <v>38</v>
      </c>
      <c r="D14" s="39" t="n">
        <v>3788</v>
      </c>
      <c r="E14" s="40"/>
      <c r="F14" s="50" t="n">
        <f aca="false">T5</f>
        <v>24</v>
      </c>
      <c r="G14" s="50"/>
      <c r="H14" s="40" t="n">
        <f aca="false">V5</f>
        <v>21</v>
      </c>
      <c r="I14" s="50"/>
      <c r="J14" s="43" t="n">
        <v>15728</v>
      </c>
      <c r="K14" s="43"/>
      <c r="L14" s="44" t="n">
        <v>17686</v>
      </c>
      <c r="M14" s="40"/>
      <c r="N14" s="45" t="n">
        <v>67694</v>
      </c>
      <c r="O14" s="46" t="n">
        <f aca="false">$T$23</f>
        <v>0.5</v>
      </c>
      <c r="P14" s="47" t="str">
        <f aca="false">IF(Q14&lt;0,ABS(Q14),"")</f>
        <v/>
      </c>
      <c r="Q14" s="44" t="n">
        <f aca="false">IF(L$37&gt;0,L14-R14,J14-R14)</f>
        <v>9822</v>
      </c>
      <c r="R14" s="44" t="n">
        <f aca="false">ROUND((1-O14)*J14,0)</f>
        <v>7864</v>
      </c>
      <c r="S14" s="36"/>
      <c r="T14" s="54" t="n">
        <v>31</v>
      </c>
      <c r="U14" s="54" t="n">
        <v>15</v>
      </c>
      <c r="V14" s="54" t="n">
        <v>33</v>
      </c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</row>
    <row r="15" customFormat="false" ht="15" hidden="false" customHeight="true" outlineLevel="0" collapsed="false">
      <c r="A15" s="36"/>
      <c r="B15" s="37"/>
      <c r="C15" s="38"/>
      <c r="D15" s="39"/>
      <c r="E15" s="40"/>
      <c r="F15" s="50"/>
      <c r="G15" s="50"/>
      <c r="H15" s="40"/>
      <c r="I15" s="50"/>
      <c r="J15" s="43" t="n">
        <v>673</v>
      </c>
      <c r="K15" s="43"/>
      <c r="L15" s="44" t="n">
        <v>673</v>
      </c>
      <c r="M15" s="40"/>
      <c r="N15" s="45" t="n">
        <v>69149</v>
      </c>
      <c r="O15" s="46" t="n">
        <v>0</v>
      </c>
      <c r="P15" s="47" t="str">
        <f aca="false">IF(Q15&lt;0,ABS(Q15),"")</f>
        <v/>
      </c>
      <c r="Q15" s="44" t="n">
        <f aca="false">IF(L$37&gt;0,L15-R15,J15-R15)</f>
        <v>0</v>
      </c>
      <c r="R15" s="44" t="n">
        <f aca="false">ROUND((1-O15)*J15,0)</f>
        <v>673</v>
      </c>
      <c r="S15" s="36"/>
      <c r="T15" s="54" t="n">
        <v>27</v>
      </c>
      <c r="U15" s="54" t="n">
        <v>35</v>
      </c>
      <c r="V15" s="54" t="n">
        <v>29</v>
      </c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  <c r="FM15" s="36"/>
      <c r="FN15" s="36"/>
      <c r="FO15" s="36"/>
      <c r="FP15" s="36"/>
      <c r="FQ15" s="36"/>
      <c r="FR15" s="36"/>
      <c r="FS15" s="36"/>
      <c r="FT15" s="36"/>
      <c r="FU15" s="36"/>
      <c r="FV15" s="36"/>
      <c r="FW15" s="36"/>
      <c r="FX15" s="36"/>
      <c r="FY15" s="36"/>
      <c r="FZ15" s="36"/>
      <c r="GA15" s="36"/>
      <c r="GB15" s="36"/>
      <c r="GC15" s="36"/>
      <c r="GD15" s="36"/>
      <c r="GE15" s="36"/>
      <c r="GF15" s="36"/>
      <c r="GG15" s="36"/>
      <c r="GH15" s="36"/>
      <c r="GI15" s="36"/>
      <c r="GJ15" s="36"/>
      <c r="GK15" s="36"/>
      <c r="GL15" s="36"/>
      <c r="GM15" s="36"/>
      <c r="GN15" s="36"/>
      <c r="GO15" s="36"/>
      <c r="GP15" s="36"/>
      <c r="GQ15" s="36"/>
      <c r="GR15" s="36"/>
      <c r="GS15" s="36"/>
      <c r="GT15" s="36"/>
      <c r="GU15" s="36"/>
      <c r="GV15" s="36"/>
      <c r="GW15" s="36"/>
      <c r="GX15" s="36"/>
      <c r="GY15" s="36"/>
      <c r="GZ15" s="36"/>
      <c r="HA15" s="36"/>
      <c r="HB15" s="36"/>
      <c r="HC15" s="36"/>
      <c r="HD15" s="36"/>
      <c r="HE15" s="36"/>
      <c r="HF15" s="36"/>
      <c r="HG15" s="36"/>
      <c r="HH15" s="36"/>
      <c r="HI15" s="36"/>
      <c r="HJ15" s="36"/>
      <c r="HK15" s="36"/>
      <c r="HL15" s="36"/>
      <c r="HM15" s="36"/>
      <c r="HN15" s="36"/>
      <c r="HO15" s="36"/>
      <c r="HP15" s="36"/>
      <c r="HQ15" s="36"/>
      <c r="HR15" s="36"/>
      <c r="HS15" s="36"/>
      <c r="HT15" s="36"/>
      <c r="HU15" s="36"/>
      <c r="HV15" s="36"/>
      <c r="HW15" s="36"/>
      <c r="HX15" s="36"/>
      <c r="HY15" s="36"/>
      <c r="HZ15" s="36"/>
      <c r="IA15" s="36"/>
      <c r="IB15" s="36"/>
      <c r="IC15" s="36"/>
      <c r="ID15" s="36"/>
      <c r="IE15" s="36"/>
      <c r="IF15" s="36"/>
      <c r="IG15" s="36"/>
      <c r="IH15" s="36"/>
      <c r="II15" s="36"/>
      <c r="IJ15" s="36"/>
      <c r="IK15" s="36"/>
      <c r="IL15" s="36"/>
      <c r="IM15" s="36"/>
      <c r="IN15" s="36"/>
      <c r="IO15" s="36"/>
      <c r="IP15" s="36"/>
      <c r="IQ15" s="36"/>
      <c r="IR15" s="36"/>
      <c r="IS15" s="36"/>
      <c r="IT15" s="36"/>
      <c r="IU15" s="36"/>
      <c r="IV15" s="36"/>
      <c r="IW15" s="36"/>
    </row>
    <row r="16" customFormat="false" ht="15" hidden="false" customHeight="true" outlineLevel="0" collapsed="false">
      <c r="A16" s="36"/>
      <c r="B16" s="37"/>
      <c r="C16" s="38"/>
      <c r="D16" s="39"/>
      <c r="E16" s="40"/>
      <c r="F16" s="50"/>
      <c r="G16" s="50"/>
      <c r="H16" s="40"/>
      <c r="I16" s="50"/>
      <c r="J16" s="43" t="n">
        <v>0</v>
      </c>
      <c r="K16" s="43"/>
      <c r="L16" s="44"/>
      <c r="M16" s="40"/>
      <c r="N16" s="45" t="n">
        <v>68915</v>
      </c>
      <c r="O16" s="46" t="n">
        <v>0</v>
      </c>
      <c r="P16" s="47" t="str">
        <f aca="false">IF(Q16&lt;0,ABS(Q16),"")</f>
        <v/>
      </c>
      <c r="Q16" s="44" t="n">
        <f aca="false">IF(L$37&gt;0,L16-R16,J16-R16)</f>
        <v>0</v>
      </c>
      <c r="R16" s="44" t="n">
        <f aca="false">ROUND((1-O16)*J16,0)</f>
        <v>0</v>
      </c>
      <c r="S16" s="36"/>
      <c r="T16" s="55" t="n">
        <v>25</v>
      </c>
      <c r="U16" s="55" t="n">
        <v>39</v>
      </c>
      <c r="V16" s="55" t="n">
        <v>25</v>
      </c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  <c r="FM16" s="36"/>
      <c r="FN16" s="36"/>
      <c r="FO16" s="36"/>
      <c r="FP16" s="36"/>
      <c r="FQ16" s="36"/>
      <c r="FR16" s="36"/>
      <c r="FS16" s="36"/>
      <c r="FT16" s="36"/>
      <c r="FU16" s="36"/>
      <c r="FV16" s="36"/>
      <c r="FW16" s="36"/>
      <c r="FX16" s="36"/>
      <c r="FY16" s="36"/>
      <c r="FZ16" s="36"/>
      <c r="GA16" s="36"/>
      <c r="GB16" s="36"/>
      <c r="GC16" s="36"/>
      <c r="GD16" s="36"/>
      <c r="GE16" s="36"/>
      <c r="GF16" s="36"/>
      <c r="GG16" s="36"/>
      <c r="GH16" s="36"/>
      <c r="GI16" s="36"/>
      <c r="GJ16" s="36"/>
      <c r="GK16" s="36"/>
      <c r="GL16" s="36"/>
      <c r="GM16" s="36"/>
      <c r="GN16" s="36"/>
      <c r="GO16" s="36"/>
      <c r="GP16" s="36"/>
      <c r="GQ16" s="36"/>
      <c r="GR16" s="36"/>
      <c r="GS16" s="36"/>
      <c r="GT16" s="36"/>
      <c r="GU16" s="36"/>
      <c r="GV16" s="36"/>
      <c r="GW16" s="36"/>
      <c r="GX16" s="36"/>
      <c r="GY16" s="36"/>
      <c r="GZ16" s="36"/>
      <c r="HA16" s="36"/>
      <c r="HB16" s="36"/>
      <c r="HC16" s="36"/>
      <c r="HD16" s="36"/>
      <c r="HE16" s="36"/>
      <c r="HF16" s="36"/>
      <c r="HG16" s="36"/>
      <c r="HH16" s="36"/>
      <c r="HI16" s="36"/>
      <c r="HJ16" s="36"/>
      <c r="HK16" s="36"/>
      <c r="HL16" s="36"/>
      <c r="HM16" s="36"/>
      <c r="HN16" s="36"/>
      <c r="HO16" s="36"/>
      <c r="HP16" s="36"/>
      <c r="HQ16" s="36"/>
      <c r="HR16" s="36"/>
      <c r="HS16" s="36"/>
      <c r="HT16" s="36"/>
      <c r="HU16" s="36"/>
      <c r="HV16" s="36"/>
      <c r="HW16" s="36"/>
      <c r="HX16" s="36"/>
      <c r="HY16" s="36"/>
      <c r="HZ16" s="36"/>
      <c r="IA16" s="36"/>
      <c r="IB16" s="36"/>
      <c r="IC16" s="36"/>
      <c r="ID16" s="36"/>
      <c r="IE16" s="36"/>
      <c r="IF16" s="36"/>
      <c r="IG16" s="36"/>
      <c r="IH16" s="36"/>
      <c r="II16" s="36"/>
      <c r="IJ16" s="36"/>
      <c r="IK16" s="36"/>
      <c r="IL16" s="36"/>
      <c r="IM16" s="36"/>
      <c r="IN16" s="36"/>
      <c r="IO16" s="36"/>
      <c r="IP16" s="36"/>
      <c r="IQ16" s="36"/>
      <c r="IR16" s="36"/>
      <c r="IS16" s="36"/>
      <c r="IT16" s="36"/>
      <c r="IU16" s="36"/>
      <c r="IV16" s="36"/>
      <c r="IW16" s="36"/>
    </row>
    <row r="17" customFormat="false" ht="15" hidden="false" customHeight="true" outlineLevel="0" collapsed="false">
      <c r="A17" s="36"/>
      <c r="B17" s="37"/>
      <c r="C17" s="38"/>
      <c r="D17" s="39"/>
      <c r="E17" s="40"/>
      <c r="F17" s="50"/>
      <c r="G17" s="50"/>
      <c r="H17" s="40"/>
      <c r="I17" s="50"/>
      <c r="J17" s="43" t="n">
        <v>0</v>
      </c>
      <c r="K17" s="43"/>
      <c r="L17" s="44"/>
      <c r="M17" s="40"/>
      <c r="N17" s="45" t="n">
        <v>68918</v>
      </c>
      <c r="O17" s="46" t="n">
        <v>0</v>
      </c>
      <c r="P17" s="47" t="str">
        <f aca="false">IF(Q17&lt;0,ABS(Q17),"")</f>
        <v/>
      </c>
      <c r="Q17" s="44" t="n">
        <f aca="false">IF(L$37&gt;0,L17-R17,J17-R17)</f>
        <v>0</v>
      </c>
      <c r="R17" s="44" t="n">
        <f aca="false">ROUND((1-O17)*J17,0)</f>
        <v>0</v>
      </c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  <c r="FM17" s="36"/>
      <c r="FN17" s="36"/>
      <c r="FO17" s="36"/>
      <c r="FP17" s="36"/>
      <c r="FQ17" s="36"/>
      <c r="FR17" s="36"/>
      <c r="FS17" s="36"/>
      <c r="FT17" s="36"/>
      <c r="FU17" s="36"/>
      <c r="FV17" s="36"/>
      <c r="FW17" s="36"/>
      <c r="FX17" s="36"/>
      <c r="FY17" s="36"/>
      <c r="FZ17" s="36"/>
      <c r="GA17" s="36"/>
      <c r="GB17" s="36"/>
      <c r="GC17" s="36"/>
      <c r="GD17" s="36"/>
      <c r="GE17" s="36"/>
      <c r="GF17" s="36"/>
      <c r="GG17" s="36"/>
      <c r="GH17" s="36"/>
      <c r="GI17" s="36"/>
      <c r="GJ17" s="36"/>
      <c r="GK17" s="36"/>
      <c r="GL17" s="36"/>
      <c r="GM17" s="36"/>
      <c r="GN17" s="36"/>
      <c r="GO17" s="36"/>
      <c r="GP17" s="36"/>
      <c r="GQ17" s="36"/>
      <c r="GR17" s="36"/>
      <c r="GS17" s="36"/>
      <c r="GT17" s="36"/>
      <c r="GU17" s="36"/>
      <c r="GV17" s="36"/>
      <c r="GW17" s="36"/>
      <c r="GX17" s="36"/>
      <c r="GY17" s="36"/>
      <c r="GZ17" s="36"/>
      <c r="HA17" s="36"/>
      <c r="HB17" s="36"/>
      <c r="HC17" s="36"/>
      <c r="HD17" s="36"/>
      <c r="HE17" s="36"/>
      <c r="HF17" s="36"/>
      <c r="HG17" s="36"/>
      <c r="HH17" s="36"/>
      <c r="HI17" s="36"/>
      <c r="HJ17" s="36"/>
      <c r="HK17" s="36"/>
      <c r="HL17" s="36"/>
      <c r="HM17" s="36"/>
      <c r="HN17" s="36"/>
      <c r="HO17" s="36"/>
      <c r="HP17" s="36"/>
      <c r="HQ17" s="36"/>
      <c r="HR17" s="36"/>
      <c r="HS17" s="36"/>
      <c r="HT17" s="36"/>
      <c r="HU17" s="36"/>
      <c r="HV17" s="36"/>
      <c r="HW17" s="36"/>
      <c r="HX17" s="36"/>
      <c r="HY17" s="36"/>
      <c r="HZ17" s="36"/>
      <c r="IA17" s="36"/>
      <c r="IB17" s="36"/>
      <c r="IC17" s="36"/>
      <c r="ID17" s="36"/>
      <c r="IE17" s="36"/>
      <c r="IF17" s="36"/>
      <c r="IG17" s="36"/>
      <c r="IH17" s="36"/>
      <c r="II17" s="36"/>
      <c r="IJ17" s="36"/>
      <c r="IK17" s="36"/>
      <c r="IL17" s="36"/>
      <c r="IM17" s="36"/>
      <c r="IN17" s="36"/>
      <c r="IO17" s="36"/>
      <c r="IP17" s="36"/>
      <c r="IQ17" s="36"/>
      <c r="IR17" s="36"/>
      <c r="IS17" s="36"/>
      <c r="IT17" s="36"/>
      <c r="IU17" s="36"/>
      <c r="IV17" s="36"/>
      <c r="IW17" s="36"/>
    </row>
    <row r="18" customFormat="false" ht="15" hidden="false" customHeight="true" outlineLevel="0" collapsed="false">
      <c r="A18" s="49"/>
      <c r="B18" s="37"/>
      <c r="C18" s="38"/>
      <c r="D18" s="56"/>
      <c r="E18" s="57"/>
      <c r="F18" s="50"/>
      <c r="G18" s="50"/>
      <c r="H18" s="40"/>
      <c r="I18" s="50"/>
      <c r="J18" s="43"/>
      <c r="K18" s="43"/>
      <c r="L18" s="44"/>
      <c r="M18" s="40"/>
      <c r="N18" s="52"/>
      <c r="O18" s="46"/>
      <c r="P18" s="36"/>
      <c r="Q18" s="44"/>
      <c r="R18" s="44"/>
      <c r="S18" s="36"/>
      <c r="T18" s="58" t="n">
        <f aca="false">AVERAGE(T5:T16)</f>
        <v>26.0833333333333</v>
      </c>
      <c r="U18" s="36"/>
      <c r="V18" s="58" t="n">
        <f aca="false">AVERAGE(V5:V16)</f>
        <v>26</v>
      </c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  <c r="IW18" s="36"/>
    </row>
    <row r="19" customFormat="false" ht="15" hidden="false" customHeight="true" outlineLevel="0" collapsed="false">
      <c r="A19" s="36"/>
      <c r="B19" s="37" t="s">
        <v>39</v>
      </c>
      <c r="C19" s="38" t="s">
        <v>40</v>
      </c>
      <c r="D19" s="39" t="n">
        <v>3789</v>
      </c>
      <c r="E19" s="40"/>
      <c r="F19" s="50" t="n">
        <f aca="false">T7</f>
        <v>24</v>
      </c>
      <c r="G19" s="50"/>
      <c r="H19" s="40" t="n">
        <f aca="false">V7</f>
        <v>23</v>
      </c>
      <c r="I19" s="50"/>
      <c r="J19" s="43" t="n">
        <v>1751</v>
      </c>
      <c r="K19" s="43"/>
      <c r="L19" s="44" t="n">
        <v>1852</v>
      </c>
      <c r="M19" s="40"/>
      <c r="N19" s="45" t="n">
        <v>67694</v>
      </c>
      <c r="O19" s="46" t="n">
        <f aca="false">$T$23</f>
        <v>0.5</v>
      </c>
      <c r="P19" s="47" t="str">
        <f aca="false">IF(Q19&lt;0,ABS(Q19),"")</f>
        <v/>
      </c>
      <c r="Q19" s="44" t="n">
        <f aca="false">IF(L$37&gt;0,L19-R19,J19-R19)</f>
        <v>976</v>
      </c>
      <c r="R19" s="44" t="n">
        <f aca="false">ROUND((1-O19)*J19,0)</f>
        <v>876</v>
      </c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  <c r="FM19" s="36"/>
      <c r="FN19" s="36"/>
      <c r="FO19" s="36"/>
      <c r="FP19" s="36"/>
      <c r="FQ19" s="36"/>
      <c r="FR19" s="36"/>
      <c r="FS19" s="36"/>
      <c r="FT19" s="36"/>
      <c r="FU19" s="36"/>
      <c r="FV19" s="36"/>
      <c r="FW19" s="36"/>
      <c r="FX19" s="36"/>
      <c r="FY19" s="36"/>
      <c r="FZ19" s="36"/>
      <c r="GA19" s="36"/>
      <c r="GB19" s="36"/>
      <c r="GC19" s="36"/>
      <c r="GD19" s="36"/>
      <c r="GE19" s="36"/>
      <c r="GF19" s="36"/>
      <c r="GG19" s="36"/>
      <c r="GH19" s="36"/>
      <c r="GI19" s="36"/>
      <c r="GJ19" s="36"/>
      <c r="GK19" s="36"/>
      <c r="GL19" s="36"/>
      <c r="GM19" s="36"/>
      <c r="GN19" s="36"/>
      <c r="GO19" s="36"/>
      <c r="GP19" s="36"/>
      <c r="GQ19" s="36"/>
      <c r="GR19" s="36"/>
      <c r="GS19" s="36"/>
      <c r="GT19" s="36"/>
      <c r="GU19" s="36"/>
      <c r="GV19" s="36"/>
      <c r="GW19" s="36"/>
      <c r="GX19" s="36"/>
      <c r="GY19" s="36"/>
      <c r="GZ19" s="36"/>
      <c r="HA19" s="36"/>
      <c r="HB19" s="36"/>
      <c r="HC19" s="36"/>
      <c r="HD19" s="36"/>
      <c r="HE19" s="36"/>
      <c r="HF19" s="36"/>
      <c r="HG19" s="36"/>
      <c r="HH19" s="36"/>
      <c r="HI19" s="36"/>
      <c r="HJ19" s="36"/>
      <c r="HK19" s="36"/>
      <c r="HL19" s="36"/>
      <c r="HM19" s="36"/>
      <c r="HN19" s="36"/>
      <c r="HO19" s="36"/>
      <c r="HP19" s="36"/>
      <c r="HQ19" s="36"/>
      <c r="HR19" s="36"/>
      <c r="HS19" s="36"/>
      <c r="HT19" s="36"/>
      <c r="HU19" s="36"/>
      <c r="HV19" s="36"/>
      <c r="HW19" s="36"/>
      <c r="HX19" s="36"/>
      <c r="HY19" s="36"/>
      <c r="HZ19" s="36"/>
      <c r="IA19" s="36"/>
      <c r="IB19" s="36"/>
      <c r="IC19" s="36"/>
      <c r="ID19" s="36"/>
      <c r="IE19" s="36"/>
      <c r="IF19" s="36"/>
      <c r="IG19" s="36"/>
      <c r="IH19" s="36"/>
      <c r="II19" s="36"/>
      <c r="IJ19" s="36"/>
      <c r="IK19" s="36"/>
      <c r="IL19" s="36"/>
      <c r="IM19" s="36"/>
      <c r="IN19" s="36"/>
      <c r="IO19" s="36"/>
      <c r="IP19" s="36"/>
      <c r="IQ19" s="36"/>
      <c r="IR19" s="36"/>
      <c r="IS19" s="36"/>
      <c r="IT19" s="36"/>
      <c r="IU19" s="36"/>
      <c r="IV19" s="36"/>
      <c r="IW19" s="36"/>
    </row>
    <row r="20" customFormat="false" ht="15" hidden="false" customHeight="true" outlineLevel="0" collapsed="false">
      <c r="A20" s="49"/>
      <c r="B20" s="37"/>
      <c r="C20" s="38"/>
      <c r="D20" s="39"/>
      <c r="E20" s="40"/>
      <c r="F20" s="36"/>
      <c r="G20" s="36"/>
      <c r="H20" s="36"/>
      <c r="I20" s="50"/>
      <c r="J20" s="43"/>
      <c r="K20" s="43"/>
      <c r="L20" s="44"/>
      <c r="M20" s="40"/>
      <c r="N20" s="52"/>
      <c r="O20" s="46"/>
      <c r="P20" s="36"/>
      <c r="Q20" s="44"/>
      <c r="R20" s="44"/>
      <c r="S20" s="36"/>
      <c r="T20" s="59" t="s">
        <v>41</v>
      </c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  <c r="FM20" s="36"/>
      <c r="FN20" s="36"/>
      <c r="FO20" s="36"/>
      <c r="FP20" s="36"/>
      <c r="FQ20" s="36"/>
      <c r="FR20" s="36"/>
      <c r="FS20" s="36"/>
      <c r="FT20" s="36"/>
      <c r="FU20" s="36"/>
      <c r="FV20" s="36"/>
      <c r="FW20" s="36"/>
      <c r="FX20" s="36"/>
      <c r="FY20" s="36"/>
      <c r="FZ20" s="36"/>
      <c r="GA20" s="36"/>
      <c r="GB20" s="36"/>
      <c r="GC20" s="36"/>
      <c r="GD20" s="36"/>
      <c r="GE20" s="36"/>
      <c r="GF20" s="36"/>
      <c r="GG20" s="36"/>
      <c r="GH20" s="36"/>
      <c r="GI20" s="36"/>
      <c r="GJ20" s="36"/>
      <c r="GK20" s="36"/>
      <c r="GL20" s="36"/>
      <c r="GM20" s="36"/>
      <c r="GN20" s="36"/>
      <c r="GO20" s="36"/>
      <c r="GP20" s="36"/>
      <c r="GQ20" s="36"/>
      <c r="GR20" s="36"/>
      <c r="GS20" s="36"/>
      <c r="GT20" s="36"/>
      <c r="GU20" s="36"/>
      <c r="GV20" s="36"/>
      <c r="GW20" s="36"/>
      <c r="GX20" s="36"/>
      <c r="GY20" s="36"/>
      <c r="GZ20" s="36"/>
      <c r="HA20" s="36"/>
      <c r="HB20" s="36"/>
      <c r="HC20" s="36"/>
      <c r="HD20" s="36"/>
      <c r="HE20" s="36"/>
      <c r="HF20" s="36"/>
      <c r="HG20" s="36"/>
      <c r="HH20" s="36"/>
      <c r="HI20" s="36"/>
      <c r="HJ20" s="36"/>
      <c r="HK20" s="36"/>
      <c r="HL20" s="36"/>
      <c r="HM20" s="36"/>
      <c r="HN20" s="36"/>
      <c r="HO20" s="36"/>
      <c r="HP20" s="36"/>
      <c r="HQ20" s="36"/>
      <c r="HR20" s="36"/>
      <c r="HS20" s="36"/>
      <c r="HT20" s="36"/>
      <c r="HU20" s="36"/>
      <c r="HV20" s="36"/>
      <c r="HW20" s="36"/>
      <c r="HX20" s="36"/>
      <c r="HY20" s="36"/>
      <c r="HZ20" s="36"/>
      <c r="IA20" s="36"/>
      <c r="IB20" s="36"/>
      <c r="IC20" s="36"/>
      <c r="ID20" s="36"/>
      <c r="IE20" s="36"/>
      <c r="IF20" s="36"/>
      <c r="IG20" s="36"/>
      <c r="IH20" s="36"/>
      <c r="II20" s="36"/>
      <c r="IJ20" s="36"/>
      <c r="IK20" s="36"/>
      <c r="IL20" s="36"/>
      <c r="IM20" s="36"/>
      <c r="IN20" s="36"/>
      <c r="IO20" s="36"/>
      <c r="IP20" s="36"/>
      <c r="IQ20" s="36"/>
      <c r="IR20" s="36"/>
      <c r="IS20" s="36"/>
      <c r="IT20" s="36"/>
      <c r="IU20" s="36"/>
      <c r="IV20" s="36"/>
      <c r="IW20" s="36"/>
    </row>
    <row r="21" customFormat="false" ht="15" hidden="false" customHeight="true" outlineLevel="0" collapsed="false">
      <c r="A21" s="49"/>
      <c r="B21" s="37" t="s">
        <v>42</v>
      </c>
      <c r="C21" s="38" t="s">
        <v>43</v>
      </c>
      <c r="D21" s="39" t="n">
        <v>3345</v>
      </c>
      <c r="E21" s="40"/>
      <c r="F21" s="50" t="n">
        <f aca="false">T8</f>
        <v>25</v>
      </c>
      <c r="G21" s="50"/>
      <c r="H21" s="40" t="n">
        <f aca="false">V8</f>
        <v>25</v>
      </c>
      <c r="I21" s="50"/>
      <c r="J21" s="43" t="n">
        <v>1296</v>
      </c>
      <c r="K21" s="43"/>
      <c r="L21" s="44" t="n">
        <v>1296</v>
      </c>
      <c r="M21" s="50"/>
      <c r="N21" s="45" t="n">
        <v>67694</v>
      </c>
      <c r="O21" s="46" t="n">
        <f aca="false">$T$23</f>
        <v>0.5</v>
      </c>
      <c r="P21" s="47" t="str">
        <f aca="false">IF(Q21&lt;0,ABS(Q21),"")</f>
        <v/>
      </c>
      <c r="Q21" s="44" t="n">
        <f aca="false">IF(L$37&gt;0,L21-R21,J21-R21)</f>
        <v>648</v>
      </c>
      <c r="R21" s="44" t="n">
        <f aca="false">ROUND((1-O21)*J21,0)</f>
        <v>648</v>
      </c>
      <c r="S21" s="36"/>
      <c r="T21" s="60" t="s">
        <v>44</v>
      </c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  <c r="FM21" s="36"/>
      <c r="FN21" s="36"/>
      <c r="FO21" s="36"/>
      <c r="FP21" s="36"/>
      <c r="FQ21" s="36"/>
      <c r="FR21" s="36"/>
      <c r="FS21" s="36"/>
      <c r="FT21" s="36"/>
      <c r="FU21" s="36"/>
      <c r="FV21" s="36"/>
      <c r="FW21" s="36"/>
      <c r="FX21" s="36"/>
      <c r="FY21" s="36"/>
      <c r="FZ21" s="36"/>
      <c r="GA21" s="36"/>
      <c r="GB21" s="36"/>
      <c r="GC21" s="36"/>
      <c r="GD21" s="36"/>
      <c r="GE21" s="36"/>
      <c r="GF21" s="36"/>
      <c r="GG21" s="36"/>
      <c r="GH21" s="36"/>
      <c r="GI21" s="36"/>
      <c r="GJ21" s="36"/>
      <c r="GK21" s="36"/>
      <c r="GL21" s="36"/>
      <c r="GM21" s="36"/>
      <c r="GN21" s="36"/>
      <c r="GO21" s="36"/>
      <c r="GP21" s="36"/>
      <c r="GQ21" s="36"/>
      <c r="GR21" s="36"/>
      <c r="GS21" s="36"/>
      <c r="GT21" s="36"/>
      <c r="GU21" s="36"/>
      <c r="GV21" s="36"/>
      <c r="GW21" s="36"/>
      <c r="GX21" s="36"/>
      <c r="GY21" s="36"/>
      <c r="GZ21" s="36"/>
      <c r="HA21" s="36"/>
      <c r="HB21" s="36"/>
      <c r="HC21" s="36"/>
      <c r="HD21" s="36"/>
      <c r="HE21" s="36"/>
      <c r="HF21" s="36"/>
      <c r="HG21" s="36"/>
      <c r="HH21" s="36"/>
      <c r="HI21" s="36"/>
      <c r="HJ21" s="36"/>
      <c r="HK21" s="36"/>
      <c r="HL21" s="36"/>
      <c r="HM21" s="36"/>
      <c r="HN21" s="36"/>
      <c r="HO21" s="36"/>
      <c r="HP21" s="36"/>
      <c r="HQ21" s="36"/>
      <c r="HR21" s="36"/>
      <c r="HS21" s="36"/>
      <c r="HT21" s="36"/>
      <c r="HU21" s="36"/>
      <c r="HV21" s="36"/>
      <c r="HW21" s="36"/>
      <c r="HX21" s="36"/>
      <c r="HY21" s="36"/>
      <c r="HZ21" s="36"/>
      <c r="IA21" s="36"/>
      <c r="IB21" s="36"/>
      <c r="IC21" s="36"/>
      <c r="ID21" s="36"/>
      <c r="IE21" s="36"/>
      <c r="IF21" s="36"/>
      <c r="IG21" s="36"/>
      <c r="IH21" s="36"/>
      <c r="II21" s="36"/>
      <c r="IJ21" s="36"/>
      <c r="IK21" s="36"/>
      <c r="IL21" s="36"/>
      <c r="IM21" s="36"/>
      <c r="IN21" s="36"/>
      <c r="IO21" s="36"/>
      <c r="IP21" s="36"/>
      <c r="IQ21" s="36"/>
      <c r="IR21" s="36"/>
      <c r="IS21" s="36"/>
      <c r="IT21" s="36"/>
      <c r="IU21" s="36"/>
      <c r="IV21" s="36"/>
      <c r="IW21" s="36"/>
    </row>
    <row r="22" customFormat="false" ht="15" hidden="false" customHeight="true" outlineLevel="0" collapsed="false">
      <c r="A22" s="49"/>
      <c r="B22" s="37"/>
      <c r="C22" s="38"/>
      <c r="D22" s="39"/>
      <c r="E22" s="40"/>
      <c r="F22" s="50"/>
      <c r="G22" s="50"/>
      <c r="H22" s="40"/>
      <c r="I22" s="50"/>
      <c r="J22" s="43" t="n">
        <v>1915</v>
      </c>
      <c r="K22" s="43"/>
      <c r="L22" s="44" t="n">
        <v>1915</v>
      </c>
      <c r="M22" s="50"/>
      <c r="N22" s="45" t="n">
        <v>68916</v>
      </c>
      <c r="O22" s="46" t="n">
        <v>0</v>
      </c>
      <c r="P22" s="47" t="str">
        <f aca="false">IF(Q22&lt;0,ABS(Q22),"")</f>
        <v/>
      </c>
      <c r="Q22" s="44" t="n">
        <f aca="false">IF(L$37&gt;0,L22-R22,J22-R22)</f>
        <v>0</v>
      </c>
      <c r="R22" s="44" t="n">
        <f aca="false">ROUND((1-O22)*J22,0)</f>
        <v>1915</v>
      </c>
      <c r="S22" s="36"/>
      <c r="T22" s="60" t="s">
        <v>45</v>
      </c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  <c r="FM22" s="36"/>
      <c r="FN22" s="36"/>
      <c r="FO22" s="36"/>
      <c r="FP22" s="36"/>
      <c r="FQ22" s="36"/>
      <c r="FR22" s="36"/>
      <c r="FS22" s="36"/>
      <c r="FT22" s="36"/>
      <c r="FU22" s="36"/>
      <c r="FV22" s="36"/>
      <c r="FW22" s="36"/>
      <c r="FX22" s="36"/>
      <c r="FY22" s="36"/>
      <c r="FZ22" s="36"/>
      <c r="GA22" s="36"/>
      <c r="GB22" s="36"/>
      <c r="GC22" s="36"/>
      <c r="GD22" s="36"/>
      <c r="GE22" s="36"/>
      <c r="GF22" s="36"/>
      <c r="GG22" s="36"/>
      <c r="GH22" s="36"/>
      <c r="GI22" s="36"/>
      <c r="GJ22" s="36"/>
      <c r="GK22" s="36"/>
      <c r="GL22" s="36"/>
      <c r="GM22" s="36"/>
      <c r="GN22" s="36"/>
      <c r="GO22" s="36"/>
      <c r="GP22" s="36"/>
      <c r="GQ22" s="36"/>
      <c r="GR22" s="36"/>
      <c r="GS22" s="36"/>
      <c r="GT22" s="36"/>
      <c r="GU22" s="36"/>
      <c r="GV22" s="36"/>
      <c r="GW22" s="36"/>
      <c r="GX22" s="36"/>
      <c r="GY22" s="36"/>
      <c r="GZ22" s="36"/>
      <c r="HA22" s="36"/>
      <c r="HB22" s="36"/>
      <c r="HC22" s="36"/>
      <c r="HD22" s="36"/>
      <c r="HE22" s="36"/>
      <c r="HF22" s="36"/>
      <c r="HG22" s="36"/>
      <c r="HH22" s="36"/>
      <c r="HI22" s="36"/>
      <c r="HJ22" s="36"/>
      <c r="HK22" s="36"/>
      <c r="HL22" s="36"/>
      <c r="HM22" s="36"/>
      <c r="HN22" s="36"/>
      <c r="HO22" s="36"/>
      <c r="HP22" s="36"/>
      <c r="HQ22" s="36"/>
      <c r="HR22" s="36"/>
      <c r="HS22" s="36"/>
      <c r="HT22" s="36"/>
      <c r="HU22" s="36"/>
      <c r="HV22" s="36"/>
      <c r="HW22" s="36"/>
      <c r="HX22" s="36"/>
      <c r="HY22" s="36"/>
      <c r="HZ22" s="36"/>
      <c r="IA22" s="36"/>
      <c r="IB22" s="36"/>
      <c r="IC22" s="36"/>
      <c r="ID22" s="36"/>
      <c r="IE22" s="36"/>
      <c r="IF22" s="36"/>
      <c r="IG22" s="36"/>
      <c r="IH22" s="36"/>
      <c r="II22" s="36"/>
      <c r="IJ22" s="36"/>
      <c r="IK22" s="36"/>
      <c r="IL22" s="36"/>
      <c r="IM22" s="36"/>
      <c r="IN22" s="36"/>
      <c r="IO22" s="36"/>
      <c r="IP22" s="36"/>
      <c r="IQ22" s="36"/>
      <c r="IR22" s="36"/>
      <c r="IS22" s="36"/>
      <c r="IT22" s="36"/>
      <c r="IU22" s="36"/>
      <c r="IV22" s="36"/>
      <c r="IW22" s="36"/>
    </row>
    <row r="23" customFormat="false" ht="15" hidden="false" customHeight="true" outlineLevel="0" collapsed="false">
      <c r="A23" s="49"/>
      <c r="B23" s="37"/>
      <c r="C23" s="38"/>
      <c r="D23" s="56"/>
      <c r="E23" s="57"/>
      <c r="F23" s="50"/>
      <c r="G23" s="50"/>
      <c r="H23" s="40"/>
      <c r="I23" s="50"/>
      <c r="J23" s="43"/>
      <c r="K23" s="43"/>
      <c r="L23" s="44"/>
      <c r="M23" s="40"/>
      <c r="N23" s="52"/>
      <c r="O23" s="46"/>
      <c r="P23" s="36"/>
      <c r="Q23" s="44"/>
      <c r="R23" s="44"/>
      <c r="S23" s="36"/>
      <c r="T23" s="61" t="n">
        <v>0.5</v>
      </c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  <c r="FM23" s="36"/>
      <c r="FN23" s="36"/>
      <c r="FO23" s="36"/>
      <c r="FP23" s="36"/>
      <c r="FQ23" s="36"/>
      <c r="FR23" s="36"/>
      <c r="FS23" s="36"/>
      <c r="FT23" s="36"/>
      <c r="FU23" s="36"/>
      <c r="FV23" s="36"/>
      <c r="FW23" s="36"/>
      <c r="FX23" s="36"/>
      <c r="FY23" s="36"/>
      <c r="FZ23" s="36"/>
      <c r="GA23" s="36"/>
      <c r="GB23" s="36"/>
      <c r="GC23" s="36"/>
      <c r="GD23" s="36"/>
      <c r="GE23" s="36"/>
      <c r="GF23" s="36"/>
      <c r="GG23" s="36"/>
      <c r="GH23" s="36"/>
      <c r="GI23" s="36"/>
      <c r="GJ23" s="36"/>
      <c r="GK23" s="36"/>
      <c r="GL23" s="36"/>
      <c r="GM23" s="36"/>
      <c r="GN23" s="36"/>
      <c r="GO23" s="36"/>
      <c r="GP23" s="36"/>
      <c r="GQ23" s="36"/>
      <c r="GR23" s="36"/>
      <c r="GS23" s="36"/>
      <c r="GT23" s="36"/>
      <c r="GU23" s="36"/>
      <c r="GV23" s="36"/>
      <c r="GW23" s="36"/>
      <c r="GX23" s="36"/>
      <c r="GY23" s="36"/>
      <c r="GZ23" s="36"/>
      <c r="HA23" s="36"/>
      <c r="HB23" s="36"/>
      <c r="HC23" s="36"/>
      <c r="HD23" s="36"/>
      <c r="HE23" s="36"/>
      <c r="HF23" s="36"/>
      <c r="HG23" s="36"/>
      <c r="HH23" s="36"/>
      <c r="HI23" s="36"/>
      <c r="HJ23" s="36"/>
      <c r="HK23" s="36"/>
      <c r="HL23" s="36"/>
      <c r="HM23" s="36"/>
      <c r="HN23" s="36"/>
      <c r="HO23" s="36"/>
      <c r="HP23" s="36"/>
      <c r="HQ23" s="36"/>
      <c r="HR23" s="36"/>
      <c r="HS23" s="36"/>
      <c r="HT23" s="36"/>
      <c r="HU23" s="36"/>
      <c r="HV23" s="36"/>
      <c r="HW23" s="36"/>
      <c r="HX23" s="36"/>
      <c r="HY23" s="36"/>
      <c r="HZ23" s="36"/>
      <c r="IA23" s="36"/>
      <c r="IB23" s="36"/>
      <c r="IC23" s="36"/>
      <c r="ID23" s="36"/>
      <c r="IE23" s="36"/>
      <c r="IF23" s="36"/>
      <c r="IG23" s="36"/>
      <c r="IH23" s="36"/>
      <c r="II23" s="36"/>
      <c r="IJ23" s="36"/>
      <c r="IK23" s="36"/>
      <c r="IL23" s="36"/>
      <c r="IM23" s="36"/>
      <c r="IN23" s="36"/>
      <c r="IO23" s="36"/>
      <c r="IP23" s="36"/>
      <c r="IQ23" s="36"/>
      <c r="IR23" s="36"/>
      <c r="IS23" s="36"/>
      <c r="IT23" s="36"/>
      <c r="IU23" s="36"/>
      <c r="IV23" s="36"/>
      <c r="IW23" s="36"/>
    </row>
    <row r="24" customFormat="false" ht="15" hidden="false" customHeight="true" outlineLevel="0" collapsed="false">
      <c r="A24" s="49"/>
      <c r="B24" s="37" t="s">
        <v>47</v>
      </c>
      <c r="C24" s="38" t="s">
        <v>48</v>
      </c>
      <c r="D24" s="39" t="n">
        <v>2777</v>
      </c>
      <c r="E24" s="40"/>
      <c r="F24" s="50" t="n">
        <f aca="false">T9</f>
        <v>27</v>
      </c>
      <c r="G24" s="50"/>
      <c r="H24" s="40" t="n">
        <f aca="false">V9</f>
        <v>27</v>
      </c>
      <c r="I24" s="50"/>
      <c r="J24" s="43" t="n">
        <v>14143</v>
      </c>
      <c r="K24" s="43"/>
      <c r="L24" s="44" t="n">
        <v>14143</v>
      </c>
      <c r="M24" s="40"/>
      <c r="N24" s="45" t="n">
        <v>67694</v>
      </c>
      <c r="O24" s="46" t="n">
        <f aca="false">$T$23</f>
        <v>0.5</v>
      </c>
      <c r="P24" s="47" t="str">
        <f aca="false">IF(Q24&lt;0,ABS(Q24),"")</f>
        <v/>
      </c>
      <c r="Q24" s="44" t="n">
        <f aca="false">IF(L$37&gt;0,L24-R24,J24-R24)</f>
        <v>7071.5</v>
      </c>
      <c r="R24" s="44" t="n">
        <f aca="false">(1-O24)*J24</f>
        <v>7071.5</v>
      </c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  <c r="FM24" s="36"/>
      <c r="FN24" s="36"/>
      <c r="FO24" s="36"/>
      <c r="FP24" s="36"/>
      <c r="FQ24" s="36"/>
      <c r="FR24" s="36"/>
      <c r="FS24" s="36"/>
      <c r="FT24" s="36"/>
      <c r="FU24" s="36"/>
      <c r="FV24" s="36"/>
      <c r="FW24" s="36"/>
      <c r="FX24" s="36"/>
      <c r="FY24" s="36"/>
      <c r="FZ24" s="36"/>
      <c r="GA24" s="36"/>
      <c r="GB24" s="36"/>
      <c r="GC24" s="36"/>
      <c r="GD24" s="36"/>
      <c r="GE24" s="36"/>
      <c r="GF24" s="36"/>
      <c r="GG24" s="36"/>
      <c r="GH24" s="36"/>
      <c r="GI24" s="36"/>
      <c r="GJ24" s="36"/>
      <c r="GK24" s="36"/>
      <c r="GL24" s="36"/>
      <c r="GM24" s="36"/>
      <c r="GN24" s="36"/>
      <c r="GO24" s="36"/>
      <c r="GP24" s="36"/>
      <c r="GQ24" s="36"/>
      <c r="GR24" s="36"/>
      <c r="GS24" s="36"/>
      <c r="GT24" s="36"/>
      <c r="GU24" s="36"/>
      <c r="GV24" s="36"/>
      <c r="GW24" s="36"/>
      <c r="GX24" s="36"/>
      <c r="GY24" s="36"/>
      <c r="GZ24" s="36"/>
      <c r="HA24" s="36"/>
      <c r="HB24" s="36"/>
      <c r="HC24" s="36"/>
      <c r="HD24" s="36"/>
      <c r="HE24" s="36"/>
      <c r="HF24" s="36"/>
      <c r="HG24" s="36"/>
      <c r="HH24" s="36"/>
      <c r="HI24" s="36"/>
      <c r="HJ24" s="36"/>
      <c r="HK24" s="36"/>
      <c r="HL24" s="36"/>
      <c r="HM24" s="36"/>
      <c r="HN24" s="36"/>
      <c r="HO24" s="36"/>
      <c r="HP24" s="36"/>
      <c r="HQ24" s="36"/>
      <c r="HR24" s="36"/>
      <c r="HS24" s="36"/>
      <c r="HT24" s="36"/>
      <c r="HU24" s="36"/>
      <c r="HV24" s="36"/>
      <c r="HW24" s="36"/>
      <c r="HX24" s="36"/>
      <c r="HY24" s="36"/>
      <c r="HZ24" s="36"/>
      <c r="IA24" s="36"/>
      <c r="IB24" s="36"/>
      <c r="IC24" s="36"/>
      <c r="ID24" s="36"/>
      <c r="IE24" s="36"/>
      <c r="IF24" s="36"/>
      <c r="IG24" s="36"/>
      <c r="IH24" s="36"/>
      <c r="II24" s="36"/>
      <c r="IJ24" s="36"/>
      <c r="IK24" s="36"/>
      <c r="IL24" s="36"/>
      <c r="IM24" s="36"/>
      <c r="IN24" s="36"/>
      <c r="IO24" s="36"/>
      <c r="IP24" s="36"/>
      <c r="IQ24" s="36"/>
      <c r="IR24" s="36"/>
      <c r="IS24" s="36"/>
      <c r="IT24" s="36"/>
      <c r="IU24" s="36"/>
      <c r="IV24" s="36"/>
      <c r="IW24" s="36"/>
    </row>
    <row r="25" customFormat="false" ht="15" hidden="false" customHeight="true" outlineLevel="0" collapsed="false">
      <c r="A25" s="49"/>
      <c r="B25" s="37"/>
      <c r="C25" s="38"/>
      <c r="D25" s="39"/>
      <c r="E25" s="40"/>
      <c r="F25" s="50"/>
      <c r="G25" s="50"/>
      <c r="H25" s="40"/>
      <c r="I25" s="50"/>
      <c r="J25" s="43"/>
      <c r="K25" s="43"/>
      <c r="L25" s="44"/>
      <c r="M25" s="40"/>
      <c r="N25" s="52"/>
      <c r="O25" s="46"/>
      <c r="P25" s="36"/>
      <c r="Q25" s="44"/>
      <c r="R25" s="44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customFormat="false" ht="15" hidden="false" customHeight="true" outlineLevel="0" collapsed="false">
      <c r="A26" s="36"/>
      <c r="B26" s="37" t="s">
        <v>49</v>
      </c>
      <c r="C26" s="38" t="s">
        <v>50</v>
      </c>
      <c r="D26" s="39" t="n">
        <v>3346</v>
      </c>
      <c r="E26" s="40"/>
      <c r="F26" s="50" t="n">
        <f aca="false">T10</f>
        <v>25</v>
      </c>
      <c r="G26" s="50"/>
      <c r="H26" s="40" t="n">
        <f aca="false">V10</f>
        <v>23</v>
      </c>
      <c r="I26" s="50"/>
      <c r="J26" s="43" t="n">
        <v>2240</v>
      </c>
      <c r="K26" s="43"/>
      <c r="L26" s="44" t="n">
        <v>2450</v>
      </c>
      <c r="M26" s="40"/>
      <c r="N26" s="45" t="n">
        <v>67694</v>
      </c>
      <c r="O26" s="46" t="n">
        <f aca="false">$T$23</f>
        <v>0.5</v>
      </c>
      <c r="P26" s="47" t="str">
        <f aca="false">IF(Q26&lt;0,ABS(Q26),"")</f>
        <v/>
      </c>
      <c r="Q26" s="44" t="n">
        <f aca="false">IF(L$37&gt;0,L26-R26,J26-R26)</f>
        <v>1330</v>
      </c>
      <c r="R26" s="44" t="n">
        <f aca="false">ROUND((1-O26)*J26,0)</f>
        <v>1120</v>
      </c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customFormat="false" ht="15" hidden="false" customHeight="false" outlineLevel="0" collapsed="false">
      <c r="A27" s="49"/>
      <c r="B27" s="37"/>
      <c r="C27" s="38"/>
      <c r="D27" s="39"/>
      <c r="E27" s="40"/>
      <c r="F27" s="50"/>
      <c r="G27" s="50"/>
      <c r="H27" s="40"/>
      <c r="I27" s="50"/>
      <c r="J27" s="43"/>
      <c r="K27" s="43"/>
      <c r="L27" s="44"/>
      <c r="M27" s="40"/>
      <c r="N27" s="52"/>
      <c r="O27" s="46"/>
      <c r="P27" s="36"/>
      <c r="Q27" s="44"/>
      <c r="R27" s="44"/>
      <c r="S27" s="36"/>
    </row>
    <row r="28" customFormat="false" ht="15" hidden="false" customHeight="false" outlineLevel="0" collapsed="false">
      <c r="A28" s="36"/>
      <c r="B28" s="37" t="s">
        <v>51</v>
      </c>
      <c r="C28" s="38" t="s">
        <v>52</v>
      </c>
      <c r="D28" s="39" t="n">
        <v>3790</v>
      </c>
      <c r="E28" s="40"/>
      <c r="F28" s="50" t="n">
        <f aca="false">T12</f>
        <v>28</v>
      </c>
      <c r="G28" s="50"/>
      <c r="H28" s="40" t="n">
        <f aca="false">V12</f>
        <v>28</v>
      </c>
      <c r="I28" s="50"/>
      <c r="J28" s="43" t="n">
        <v>4264</v>
      </c>
      <c r="K28" s="43"/>
      <c r="L28" s="44" t="n">
        <v>4264</v>
      </c>
      <c r="M28" s="40"/>
      <c r="N28" s="45" t="n">
        <v>67694</v>
      </c>
      <c r="O28" s="46" t="n">
        <f aca="false">$T$23</f>
        <v>0.5</v>
      </c>
      <c r="P28" s="47" t="str">
        <f aca="false">IF(Q28&lt;0,ABS(Q28),"")</f>
        <v/>
      </c>
      <c r="Q28" s="44" t="n">
        <f aca="false">IF(L$37&gt;0,L28-R28,J28-R28)</f>
        <v>2132</v>
      </c>
      <c r="R28" s="44" t="n">
        <f aca="false">ROUND((1-O28)*J28,0)</f>
        <v>2132</v>
      </c>
      <c r="S28" s="36"/>
    </row>
    <row r="29" customFormat="false" ht="15" hidden="false" customHeight="false" outlineLevel="0" collapsed="false">
      <c r="A29" s="49"/>
      <c r="B29" s="37"/>
      <c r="C29" s="38"/>
      <c r="D29" s="39"/>
      <c r="E29" s="40"/>
      <c r="F29" s="50"/>
      <c r="G29" s="50"/>
      <c r="H29" s="40"/>
      <c r="I29" s="50"/>
      <c r="J29" s="43"/>
      <c r="K29" s="43"/>
      <c r="L29" s="44"/>
      <c r="M29" s="40"/>
      <c r="N29" s="52"/>
      <c r="O29" s="46"/>
      <c r="P29" s="36"/>
      <c r="Q29" s="44"/>
      <c r="R29" s="44"/>
    </row>
    <row r="30" customFormat="false" ht="15" hidden="false" customHeight="false" outlineLevel="0" collapsed="false">
      <c r="A30" s="36"/>
      <c r="B30" s="37" t="s">
        <v>53</v>
      </c>
      <c r="C30" s="38" t="s">
        <v>54</v>
      </c>
      <c r="D30" s="39" t="n">
        <v>3791</v>
      </c>
      <c r="E30" s="40"/>
      <c r="F30" s="50" t="n">
        <f aca="false">T13</f>
        <v>27</v>
      </c>
      <c r="G30" s="50"/>
      <c r="H30" s="40" t="n">
        <f aca="false">V13</f>
        <v>29</v>
      </c>
      <c r="I30" s="50"/>
      <c r="J30" s="43" t="n">
        <v>5468</v>
      </c>
      <c r="K30" s="43"/>
      <c r="L30" s="44" t="n">
        <v>5179</v>
      </c>
      <c r="M30" s="40"/>
      <c r="N30" s="45" t="n">
        <v>67694</v>
      </c>
      <c r="O30" s="46" t="n">
        <f aca="false">$T$23</f>
        <v>0.5</v>
      </c>
      <c r="P30" s="47" t="str">
        <f aca="false">IF(Q30&lt;0,ABS(Q30),"")</f>
        <v/>
      </c>
      <c r="Q30" s="44" t="n">
        <f aca="false">IF(L$37&gt;0,L30-R30,J30-R30)</f>
        <v>2445</v>
      </c>
      <c r="R30" s="44" t="n">
        <f aca="false">ROUND((1-O30)*J30,0)</f>
        <v>2734</v>
      </c>
    </row>
    <row r="31" customFormat="false" ht="15" hidden="false" customHeight="false" outlineLevel="0" collapsed="false">
      <c r="A31" s="49"/>
      <c r="B31" s="37"/>
      <c r="C31" s="38"/>
      <c r="D31" s="39"/>
      <c r="E31" s="40"/>
      <c r="F31" s="50"/>
      <c r="G31" s="50"/>
      <c r="H31" s="40"/>
      <c r="I31" s="50"/>
      <c r="J31" s="43"/>
      <c r="K31" s="43"/>
      <c r="L31" s="44"/>
      <c r="M31" s="40"/>
      <c r="N31" s="52"/>
      <c r="O31" s="46"/>
      <c r="Q31" s="44"/>
      <c r="R31" s="62"/>
    </row>
    <row r="32" customFormat="false" ht="15" hidden="false" customHeight="false" outlineLevel="0" collapsed="false">
      <c r="A32" s="36"/>
      <c r="B32" s="37" t="s">
        <v>55</v>
      </c>
      <c r="C32" s="38" t="s">
        <v>56</v>
      </c>
      <c r="D32" s="39" t="n">
        <v>3348</v>
      </c>
      <c r="E32" s="40"/>
      <c r="F32" s="50" t="n">
        <f aca="false">T15</f>
        <v>27</v>
      </c>
      <c r="G32" s="50"/>
      <c r="H32" s="40" t="n">
        <f aca="false">V15</f>
        <v>29</v>
      </c>
      <c r="I32" s="50"/>
      <c r="J32" s="43" t="n">
        <v>898</v>
      </c>
      <c r="K32" s="43"/>
      <c r="L32" s="44" t="n">
        <v>742</v>
      </c>
      <c r="M32" s="40"/>
      <c r="N32" s="45" t="n">
        <v>67694</v>
      </c>
      <c r="O32" s="46" t="n">
        <v>1</v>
      </c>
      <c r="P32" s="47" t="str">
        <f aca="false">IF(Q32&lt;0,ABS(Q32),"")</f>
        <v/>
      </c>
      <c r="Q32" s="44" t="n">
        <f aca="false">IF(L$37&gt;0,L32-R32,J32-R32)</f>
        <v>742</v>
      </c>
      <c r="R32" s="44" t="n">
        <f aca="false">ROUND((1-O32)*J32,0)</f>
        <v>0</v>
      </c>
    </row>
    <row r="33" customFormat="false" ht="15" hidden="false" customHeight="false" outlineLevel="0" collapsed="false">
      <c r="A33" s="36"/>
      <c r="B33" s="37"/>
      <c r="C33" s="38"/>
      <c r="D33" s="39"/>
      <c r="E33" s="40"/>
      <c r="F33" s="50"/>
      <c r="G33" s="50"/>
      <c r="H33" s="40"/>
      <c r="I33" s="50"/>
      <c r="J33" s="43" t="n">
        <v>1000</v>
      </c>
      <c r="K33" s="43"/>
      <c r="L33" s="44" t="n">
        <v>1000</v>
      </c>
      <c r="M33" s="40"/>
      <c r="N33" s="45" t="n">
        <v>69823</v>
      </c>
      <c r="O33" s="46" t="n">
        <v>0</v>
      </c>
      <c r="P33" s="47" t="str">
        <f aca="false">IF(Q33&lt;0,ABS(Q33),"")</f>
        <v/>
      </c>
      <c r="Q33" s="44" t="n">
        <f aca="false">IF(L$37&gt;0,L33-R33,J33-R33)</f>
        <v>0</v>
      </c>
      <c r="R33" s="44" t="n">
        <f aca="false">ROUND((1-O33)*J33,0)</f>
        <v>1000</v>
      </c>
    </row>
    <row r="34" customFormat="false" ht="15" hidden="false" customHeight="false" outlineLevel="0" collapsed="false">
      <c r="A34" s="49"/>
      <c r="B34" s="37"/>
      <c r="C34" s="38"/>
      <c r="D34" s="39"/>
      <c r="E34" s="40"/>
      <c r="F34" s="50"/>
      <c r="G34" s="50"/>
      <c r="H34" s="40"/>
      <c r="I34" s="50"/>
      <c r="J34" s="43"/>
      <c r="K34" s="43"/>
      <c r="L34" s="44"/>
      <c r="M34" s="40"/>
      <c r="N34" s="52"/>
      <c r="O34" s="46"/>
      <c r="Q34" s="44"/>
      <c r="R34" s="62"/>
    </row>
    <row r="35" customFormat="false" ht="15" hidden="false" customHeight="false" outlineLevel="0" collapsed="false">
      <c r="A35" s="36"/>
      <c r="B35" s="37" t="s">
        <v>57</v>
      </c>
      <c r="C35" s="38" t="s">
        <v>58</v>
      </c>
      <c r="D35" s="39" t="n">
        <v>3792</v>
      </c>
      <c r="E35" s="40"/>
      <c r="F35" s="50" t="n">
        <f aca="false">T16</f>
        <v>25</v>
      </c>
      <c r="G35" s="50"/>
      <c r="H35" s="40" t="n">
        <f aca="false">V16</f>
        <v>25</v>
      </c>
      <c r="I35" s="50"/>
      <c r="J35" s="43" t="n">
        <v>46</v>
      </c>
      <c r="K35" s="43"/>
      <c r="L35" s="44" t="n">
        <v>46</v>
      </c>
      <c r="M35" s="40"/>
      <c r="N35" s="45" t="n">
        <v>67694</v>
      </c>
      <c r="O35" s="46" t="n">
        <v>1</v>
      </c>
      <c r="P35" s="47" t="str">
        <f aca="false">IF(Q35&lt;0,ABS(Q35),"")</f>
        <v/>
      </c>
      <c r="Q35" s="44" t="n">
        <f aca="false">IF(L$37&gt;0,L35-R35,J35-R35)</f>
        <v>46</v>
      </c>
      <c r="R35" s="44" t="n">
        <f aca="false">ROUND((1-O35)*J35,0)</f>
        <v>0</v>
      </c>
    </row>
    <row r="36" customFormat="false" ht="15" hidden="false" customHeight="false" outlineLevel="0" collapsed="false">
      <c r="A36" s="36"/>
      <c r="B36" s="37"/>
      <c r="C36" s="40"/>
      <c r="D36" s="40"/>
      <c r="E36" s="40"/>
      <c r="I36" s="63"/>
      <c r="J36" s="43"/>
      <c r="K36" s="51"/>
      <c r="L36" s="44"/>
      <c r="M36" s="40"/>
      <c r="N36" s="39"/>
      <c r="O36" s="64"/>
      <c r="S36" s="47"/>
    </row>
    <row r="37" customFormat="false" ht="15" hidden="false" customHeight="false" outlineLevel="0" collapsed="false">
      <c r="A37" s="36"/>
      <c r="B37" s="37"/>
      <c r="C37" s="40"/>
      <c r="D37" s="40"/>
      <c r="E37" s="40"/>
      <c r="F37" s="50"/>
      <c r="G37" s="50"/>
      <c r="H37" s="63"/>
      <c r="I37" s="63"/>
      <c r="J37" s="43" t="n">
        <f aca="false">SUM(J5:J35)</f>
        <v>66850</v>
      </c>
      <c r="K37" s="51"/>
      <c r="L37" s="44" t="n">
        <f aca="false">SUM(L5:L35)</f>
        <v>68521</v>
      </c>
      <c r="M37" s="40"/>
      <c r="N37" s="47" t="n">
        <f aca="false">+J37-L37</f>
        <v>-1671</v>
      </c>
      <c r="O37" s="65"/>
      <c r="P37" s="66" t="n">
        <f aca="false">SUM(P5:P35)</f>
        <v>0</v>
      </c>
      <c r="Q37" s="67" t="n">
        <f aca="false">SUM(Q5:Q35)/IF($L$37&gt;0,$L37,$J37)</f>
        <v>0.433961851111338</v>
      </c>
      <c r="R37" s="67" t="n">
        <f aca="false">SUM(R5:R35)/IF($L$37&gt;0,$L37,$J37)</f>
        <v>0.566038148888662</v>
      </c>
      <c r="S37" s="82" t="n">
        <f aca="false">Q39/(Q39+(R39-LOOKUP(J2,[1]!date,[1]!enaft)))</f>
        <v>0.522978296809596</v>
      </c>
    </row>
    <row r="38" customFormat="false" ht="15.75" hidden="false" customHeight="false" outlineLevel="0" collapsed="false">
      <c r="A38" s="36"/>
      <c r="B38" s="68"/>
      <c r="C38" s="69"/>
      <c r="D38" s="69"/>
      <c r="E38" s="69"/>
      <c r="F38" s="70"/>
      <c r="G38" s="70"/>
      <c r="H38" s="71"/>
      <c r="I38" s="71"/>
      <c r="J38" s="70"/>
      <c r="K38" s="69"/>
      <c r="L38" s="72"/>
      <c r="M38" s="69"/>
      <c r="N38" s="73" t="n">
        <f aca="false">1-(+L37/J37)</f>
        <v>-0.0249962602842184</v>
      </c>
      <c r="O38" s="74"/>
      <c r="S38" s="75" t="n">
        <f aca="false">SUM(Q39:R39)</f>
        <v>68521</v>
      </c>
    </row>
    <row r="39" customFormat="false" ht="15.75" hidden="false" customHeight="false" outlineLevel="0" collapsed="false">
      <c r="A39" s="36"/>
      <c r="B39" s="36"/>
      <c r="C39" s="36"/>
      <c r="D39" s="36"/>
      <c r="E39" s="36"/>
      <c r="F39" s="76"/>
      <c r="G39" s="76"/>
      <c r="H39" s="77"/>
      <c r="I39" s="77"/>
      <c r="J39" s="36"/>
      <c r="K39" s="36"/>
      <c r="L39" s="78"/>
      <c r="M39" s="36"/>
      <c r="N39" s="36"/>
      <c r="O39" s="79"/>
      <c r="P39" s="36"/>
      <c r="Q39" s="75" t="n">
        <f aca="false">SUM(Q5:Q35)</f>
        <v>29735.5</v>
      </c>
      <c r="R39" s="75" t="n">
        <f aca="false">SUM(R5:R35)</f>
        <v>38785.5</v>
      </c>
      <c r="S39" s="27"/>
    </row>
    <row r="40" customFormat="false" ht="15" hidden="false" customHeight="false" outlineLevel="0" collapsed="false">
      <c r="A40" s="36"/>
      <c r="B40" s="36"/>
      <c r="C40" s="36"/>
      <c r="D40" s="36"/>
      <c r="E40" s="36"/>
      <c r="F40" s="76"/>
      <c r="G40" s="76"/>
      <c r="H40" s="77"/>
      <c r="I40" s="77" t="s">
        <v>32</v>
      </c>
      <c r="J40" s="76" t="s">
        <v>59</v>
      </c>
      <c r="K40" s="36"/>
      <c r="L40" s="78" t="s">
        <v>60</v>
      </c>
      <c r="M40" s="36"/>
      <c r="N40" s="36"/>
      <c r="O40" s="79"/>
      <c r="P40" s="36"/>
      <c r="R40" s="80" t="n">
        <f aca="false">LOOKUP(J2,[1]!date,[1]!buysell)+[1]COH!$G$124</f>
        <v>36991</v>
      </c>
      <c r="S40" s="36" t="s">
        <v>61</v>
      </c>
    </row>
    <row r="41" customFormat="false" ht="15" hidden="false" customHeight="false" outlineLevel="0" collapsed="false">
      <c r="A41" s="36"/>
      <c r="B41" s="36"/>
      <c r="C41" s="36"/>
      <c r="D41" s="36"/>
      <c r="E41" s="36"/>
      <c r="F41" s="76"/>
      <c r="G41" s="76"/>
      <c r="H41" s="77"/>
      <c r="I41" s="77" t="s">
        <v>32</v>
      </c>
      <c r="J41" s="76" t="s">
        <v>62</v>
      </c>
      <c r="K41" s="36"/>
      <c r="L41" s="78" t="s">
        <v>63</v>
      </c>
      <c r="M41" s="36"/>
      <c r="N41" s="36"/>
      <c r="O41" s="79"/>
      <c r="P41" s="36"/>
      <c r="R41" s="81" t="n">
        <f aca="false">(R39-R40)/0.97816</f>
        <v>1834.56694201358</v>
      </c>
      <c r="S41" s="36" t="s">
        <v>65</v>
      </c>
    </row>
    <row r="42" customFormat="false" ht="15" hidden="false" customHeight="false" outlineLevel="0" collapsed="false">
      <c r="A42" s="36"/>
      <c r="B42" s="36"/>
      <c r="C42" s="36"/>
      <c r="D42" s="36"/>
      <c r="E42" s="36"/>
      <c r="F42" s="76"/>
      <c r="G42" s="76"/>
      <c r="H42" s="77"/>
      <c r="I42" s="77"/>
      <c r="J42" s="76"/>
      <c r="K42" s="36"/>
      <c r="L42" s="78"/>
      <c r="M42" s="36"/>
      <c r="N42" s="36"/>
      <c r="O42" s="79"/>
      <c r="P42" s="36"/>
    </row>
    <row r="43" customFormat="false" ht="15" hidden="false" customHeight="false" outlineLevel="0" collapsed="false">
      <c r="A43" s="36"/>
      <c r="B43" s="36"/>
      <c r="C43" s="36"/>
      <c r="D43" s="36"/>
      <c r="E43" s="36"/>
      <c r="F43" s="76"/>
      <c r="G43" s="76"/>
      <c r="H43" s="77"/>
      <c r="I43" s="77"/>
      <c r="J43" s="76"/>
      <c r="K43" s="36"/>
      <c r="L43" s="78"/>
      <c r="M43" s="36"/>
      <c r="N43" s="36"/>
      <c r="O43" s="79"/>
      <c r="P43" s="36"/>
    </row>
    <row r="44" customFormat="false" ht="15" hidden="false" customHeight="false" outlineLevel="0" collapsed="false">
      <c r="A44" s="36"/>
      <c r="B44" s="36"/>
      <c r="C44" s="36"/>
      <c r="D44" s="36"/>
      <c r="E44" s="36"/>
      <c r="F44" s="76"/>
      <c r="G44" s="76"/>
      <c r="H44" s="77"/>
      <c r="I44" s="77"/>
      <c r="J44" s="76"/>
      <c r="K44" s="36"/>
      <c r="L44" s="78"/>
      <c r="M44" s="36"/>
      <c r="N44" s="36"/>
      <c r="O44" s="79"/>
      <c r="P44" s="36"/>
    </row>
    <row r="45" customFormat="false" ht="15" hidden="false" customHeight="false" outlineLevel="0" collapsed="false">
      <c r="A45" s="36"/>
      <c r="B45" s="36"/>
      <c r="C45" s="36"/>
      <c r="D45" s="36"/>
      <c r="E45" s="36"/>
      <c r="F45" s="76"/>
      <c r="G45" s="76"/>
      <c r="H45" s="77"/>
      <c r="I45" s="77"/>
      <c r="J45" s="76"/>
      <c r="K45" s="36"/>
      <c r="L45" s="78"/>
      <c r="M45" s="36"/>
      <c r="N45" s="36"/>
      <c r="O45" s="79"/>
      <c r="P45" s="36"/>
    </row>
    <row r="46" customFormat="false" ht="15" hidden="false" customHeight="false" outlineLevel="0" collapsed="false">
      <c r="A46" s="36"/>
      <c r="B46" s="36"/>
      <c r="C46" s="36"/>
      <c r="D46" s="36"/>
      <c r="E46" s="36"/>
      <c r="F46" s="76"/>
      <c r="G46" s="76"/>
      <c r="H46" s="77"/>
      <c r="I46" s="77"/>
      <c r="J46" s="36"/>
      <c r="K46" s="36"/>
      <c r="L46" s="78"/>
      <c r="M46" s="36"/>
      <c r="N46" s="36"/>
      <c r="O46" s="79"/>
      <c r="P46" s="36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1999-10-04T12:50:07Z</dcterms:created>
  <dc:creator>Columbia Energy</dc:creator>
  <dc:description/>
  <dc:language>en-US</dc:language>
  <cp:lastModifiedBy>jporter2</cp:lastModifiedBy>
  <cp:lastPrinted>2000-11-30T11:17:48Z</cp:lastPrinted>
  <cp:revision>0</cp:revision>
  <dc:subject/>
  <dc:title>Actual Temperatures</dc:title>
</cp:coreProperties>
</file>