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ported" sheetId="1" state="visible" r:id="rId3"/>
    <sheet name="Module3" sheetId="2" state="hidden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function="false" hidden="false" localSheetId="0" name="_xlnm.Print_Area" vbProcedure="false">Reported!$A$1:$G$152</definedName>
    <definedName function="false" hidden="false" localSheetId="0" name="_xlnm.Print_Titles" vbProcedure="false">Reported!$1:$5</definedName>
    <definedName function="false" hidden="false" name="_Order1" vbProcedure="false">0</definedName>
    <definedName function="false" hidden="false" name="_Order2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<sst xmlns="http://schemas.openxmlformats.org/spreadsheetml/2006/main" count="391" uniqueCount="187">
  <si>
    <t xml:space="preserve">DAILY WEIGHTED AVERAGE PRICE SURVEY</t>
  </si>
  <si>
    <t xml:space="preserve">Delivery Date</t>
  </si>
  <si>
    <t xml:space="preserve">TOTAL VOLUME</t>
  </si>
  <si>
    <t xml:space="preserve">Financial</t>
  </si>
  <si>
    <t xml:space="preserve">Physical</t>
  </si>
  <si>
    <t xml:space="preserve">Net</t>
  </si>
  <si>
    <t xml:space="preserve">G.D.</t>
  </si>
  <si>
    <t xml:space="preserve">REGION CODE</t>
  </si>
  <si>
    <t xml:space="preserve">WACOGS</t>
  </si>
  <si>
    <t xml:space="preserve">(MMBtu/day)</t>
  </si>
  <si>
    <t xml:space="preserve">LOW</t>
  </si>
  <si>
    <t xml:space="preserve">HIGH</t>
  </si>
  <si>
    <t xml:space="preserve">Gas Daily</t>
  </si>
  <si>
    <t xml:space="preserve">Position</t>
  </si>
  <si>
    <t xml:space="preserve">TEXAS:  WEST WAHA</t>
  </si>
  <si>
    <t xml:space="preserve">W</t>
  </si>
  <si>
    <t xml:space="preserve">El Paso Day 2</t>
  </si>
  <si>
    <t xml:space="preserve">C</t>
  </si>
  <si>
    <t xml:space="preserve">Northern, mids 1-6</t>
  </si>
  <si>
    <t xml:space="preserve">TX</t>
  </si>
  <si>
    <t xml:space="preserve">Texas intras. (Waha)</t>
  </si>
  <si>
    <t xml:space="preserve">Transwestern (W. Tx)</t>
  </si>
  <si>
    <t xml:space="preserve">EAST TEXAS-NORTH LA. AREA</t>
  </si>
  <si>
    <t xml:space="preserve">Carthage hub tailgate</t>
  </si>
  <si>
    <t xml:space="preserve">SE</t>
  </si>
  <si>
    <t xml:space="preserve">Koch (Zone 1 &amp; 2)</t>
  </si>
  <si>
    <t xml:space="preserve">Lone Star</t>
  </si>
  <si>
    <t xml:space="preserve">MRT mainline</t>
  </si>
  <si>
    <t xml:space="preserve">MRT west leg</t>
  </si>
  <si>
    <t xml:space="preserve">NGPL TexOk (West)</t>
  </si>
  <si>
    <t xml:space="preserve">NGPL (TexOk West)</t>
  </si>
  <si>
    <t xml:space="preserve">NGPL TexOk (East)</t>
  </si>
  <si>
    <t xml:space="preserve">NGPL (TexOk East)</t>
  </si>
  <si>
    <t xml:space="preserve">Tennessee 100 Leg</t>
  </si>
  <si>
    <t xml:space="preserve">Tennessee, 100 Leg</t>
  </si>
  <si>
    <t xml:space="preserve">Texas E. ETX</t>
  </si>
  <si>
    <t xml:space="preserve">Texas Gas (entire Zone 1)</t>
  </si>
  <si>
    <t xml:space="preserve">Texas Gas, Zone 1</t>
  </si>
  <si>
    <t xml:space="preserve">EAST TEXAS/HOUSTON/KATY</t>
  </si>
  <si>
    <t xml:space="preserve">Houston Ship Channel</t>
  </si>
  <si>
    <t xml:space="preserve">Ship Channel</t>
  </si>
  <si>
    <t xml:space="preserve">Katy Plant Tailgate</t>
  </si>
  <si>
    <t xml:space="preserve">Trunkline North</t>
  </si>
  <si>
    <t xml:space="preserve"> </t>
  </si>
  <si>
    <t xml:space="preserve">TEXAS -- NORTH PANHANDLE</t>
  </si>
  <si>
    <t xml:space="preserve">NGPL (Permian)</t>
  </si>
  <si>
    <t xml:space="preserve">Northern (Mid 10)</t>
  </si>
  <si>
    <t xml:space="preserve">TW, panhandle pool</t>
  </si>
  <si>
    <t xml:space="preserve">SOUTH TEXAS -- CORPUS CHRISTI</t>
  </si>
  <si>
    <t xml:space="preserve">Agua Dulce hub</t>
  </si>
  <si>
    <t xml:space="preserve">Florida Gas</t>
  </si>
  <si>
    <t xml:space="preserve">Houston PL</t>
  </si>
  <si>
    <t xml:space="preserve">Koch (Zone 1)</t>
  </si>
  <si>
    <t xml:space="preserve">Midcon Texas</t>
  </si>
  <si>
    <t xml:space="preserve">NGPL (STX)</t>
  </si>
  <si>
    <t xml:space="preserve">Tennessee, Zone 0</t>
  </si>
  <si>
    <t xml:space="preserve">Texas E. STX</t>
  </si>
  <si>
    <t xml:space="preserve">Transco, St 30</t>
  </si>
  <si>
    <t xml:space="preserve">Trunkline South</t>
  </si>
  <si>
    <t xml:space="preserve">PG&amp;E (Valero)</t>
  </si>
  <si>
    <t xml:space="preserve">P G &amp; E (Valero)</t>
  </si>
  <si>
    <t xml:space="preserve">LA -- ONSHORE SOUTH</t>
  </si>
  <si>
    <t xml:space="preserve">ANR</t>
  </si>
  <si>
    <t xml:space="preserve">Columbia onshore</t>
  </si>
  <si>
    <t xml:space="preserve">Columbia-Mainline</t>
  </si>
  <si>
    <t xml:space="preserve">FGT Z1</t>
  </si>
  <si>
    <t xml:space="preserve">FGT Z2</t>
  </si>
  <si>
    <t xml:space="preserve">FGT Z3</t>
  </si>
  <si>
    <t xml:space="preserve">Henry Hub</t>
  </si>
  <si>
    <t xml:space="preserve">Koch (Zone 2)</t>
  </si>
  <si>
    <t xml:space="preserve">Louisiana Intras.</t>
  </si>
  <si>
    <t xml:space="preserve">NGPL (La. pool)</t>
  </si>
  <si>
    <t xml:space="preserve">Sonat</t>
  </si>
  <si>
    <t xml:space="preserve">Tennessee (500 leg)</t>
  </si>
  <si>
    <t xml:space="preserve">Tennessee (800 leg)</t>
  </si>
  <si>
    <t xml:space="preserve">Texas E. WLA</t>
  </si>
  <si>
    <t xml:space="preserve">Texas E. ELA</t>
  </si>
  <si>
    <t xml:space="preserve">Texas Gas, Zone SL</t>
  </si>
  <si>
    <t xml:space="preserve">Transco, St. 45</t>
  </si>
  <si>
    <t xml:space="preserve">Transco, St. 65</t>
  </si>
  <si>
    <t xml:space="preserve">Trunkline W. LA</t>
  </si>
  <si>
    <t xml:space="preserve">Trunkline E. LA</t>
  </si>
  <si>
    <t xml:space="preserve">OKLAHOMA</t>
  </si>
  <si>
    <t xml:space="preserve">ANR- OK</t>
  </si>
  <si>
    <t xml:space="preserve">NGPL (Midcontinent)</t>
  </si>
  <si>
    <t xml:space="preserve">NorAm (North/South)</t>
  </si>
  <si>
    <t xml:space="preserve">NorAm (West)</t>
  </si>
  <si>
    <t xml:space="preserve">Northern (Mid11)</t>
  </si>
  <si>
    <t xml:space="preserve">ONG</t>
  </si>
  <si>
    <t xml:space="preserve">PEPL</t>
  </si>
  <si>
    <t xml:space="preserve">Williams</t>
  </si>
  <si>
    <t xml:space="preserve">NEW MEXICO:  SAN JUAN BASIN</t>
  </si>
  <si>
    <t xml:space="preserve">El Paso, Bondad</t>
  </si>
  <si>
    <t xml:space="preserve">w</t>
  </si>
  <si>
    <t xml:space="preserve">El Paso, non-Bondad</t>
  </si>
  <si>
    <t xml:space="preserve">TW Ignacio</t>
  </si>
  <si>
    <t xml:space="preserve">NW Ignacio</t>
  </si>
  <si>
    <t xml:space="preserve">TW San Juan (Blanco)</t>
  </si>
  <si>
    <t xml:space="preserve">TW San Juan</t>
  </si>
  <si>
    <t xml:space="preserve">ROCKIES</t>
  </si>
  <si>
    <t xml:space="preserve">CIG (North System)</t>
  </si>
  <si>
    <t xml:space="preserve">DJ Basin</t>
  </si>
  <si>
    <t xml:space="preserve">Kern River/Opal</t>
  </si>
  <si>
    <t xml:space="preserve">Kern River</t>
  </si>
  <si>
    <t xml:space="preserve">Northwest Wyoming Pool</t>
  </si>
  <si>
    <t xml:space="preserve">Northwest, domestic</t>
  </si>
  <si>
    <t xml:space="preserve">Northwest, Stanfield</t>
  </si>
  <si>
    <t xml:space="preserve">Northwest South of Green River</t>
  </si>
  <si>
    <t xml:space="preserve">Questar</t>
  </si>
  <si>
    <t xml:space="preserve">CANADIAN GAS</t>
  </si>
  <si>
    <t xml:space="preserve">Iroquois, Waddington</t>
  </si>
  <si>
    <t xml:space="preserve">NE</t>
  </si>
  <si>
    <t xml:space="preserve">Niagara (NFG, Tenn)</t>
  </si>
  <si>
    <t xml:space="preserve">Niagara, (NRG, Tenn)</t>
  </si>
  <si>
    <t xml:space="preserve">NW - Sumas</t>
  </si>
  <si>
    <t xml:space="preserve">NOVA (AECO/NIT)</t>
  </si>
  <si>
    <t xml:space="preserve">Dawn, Ont.</t>
  </si>
  <si>
    <t xml:space="preserve">PGT/Kingsgate</t>
  </si>
  <si>
    <t xml:space="preserve">West Coast, St. 2</t>
  </si>
  <si>
    <t xml:space="preserve">APPALACHIAN GAS</t>
  </si>
  <si>
    <t xml:space="preserve">CNG, North Point</t>
  </si>
  <si>
    <t xml:space="preserve">CNG, South Point</t>
  </si>
  <si>
    <t xml:space="preserve">Columbia, App. pool</t>
  </si>
  <si>
    <t xml:space="preserve">Columbia, App. pool (EGM Pooling Pt)</t>
  </si>
  <si>
    <t xml:space="preserve">MISS./ALA</t>
  </si>
  <si>
    <t xml:space="preserve">FGT, Mobile Bay</t>
  </si>
  <si>
    <t xml:space="preserve">FGT- Mobile Bay</t>
  </si>
  <si>
    <t xml:space="preserve">Koch Mobile Bay</t>
  </si>
  <si>
    <t xml:space="preserve">Koch-Mobile Bay</t>
  </si>
  <si>
    <t xml:space="preserve">Texas E. M-1 (Kosi)</t>
  </si>
  <si>
    <t xml:space="preserve">Transco, St. 85</t>
  </si>
  <si>
    <t xml:space="preserve">OTHERS</t>
  </si>
  <si>
    <t xml:space="preserve">Algonquin(restricted)</t>
  </si>
  <si>
    <t xml:space="preserve">Algonquin</t>
  </si>
  <si>
    <t xml:space="preserve">Algonquin(Non-restricted)</t>
  </si>
  <si>
    <t xml:space="preserve">Socal gas, large packages</t>
  </si>
  <si>
    <t xml:space="preserve">SoCal, large packages</t>
  </si>
  <si>
    <t xml:space="preserve">PG&amp;E, Large pkgs***</t>
  </si>
  <si>
    <t xml:space="preserve">PGE Topok</t>
  </si>
  <si>
    <t xml:space="preserve"> Cal Border Malin</t>
  </si>
  <si>
    <t xml:space="preserve"> Malin</t>
  </si>
  <si>
    <t xml:space="preserve">PG&amp;E citygate</t>
  </si>
  <si>
    <t xml:space="preserve">PGE/Citygate</t>
  </si>
  <si>
    <t xml:space="preserve"> Chicago LDCs, large e-users</t>
  </si>
  <si>
    <t xml:space="preserve">  LDCs, large e-users</t>
  </si>
  <si>
    <t xml:space="preserve"> Mich Cons. Power (large)</t>
  </si>
  <si>
    <t xml:space="preserve">  Cons. Power (large)</t>
  </si>
  <si>
    <t xml:space="preserve">Mich  MichCon (large)</t>
  </si>
  <si>
    <t xml:space="preserve">  MichCon (large)</t>
  </si>
  <si>
    <t xml:space="preserve"> NGPL Amarillo receipt</t>
  </si>
  <si>
    <t xml:space="preserve">  MWA/Amarillo receipt</t>
  </si>
  <si>
    <t xml:space="preserve"> NGPL Iowa-Illinois receipt</t>
  </si>
  <si>
    <t xml:space="preserve">  Iowa/Illinois</t>
  </si>
  <si>
    <t xml:space="preserve">Northern, Mid 13</t>
  </si>
  <si>
    <t xml:space="preserve">Northern (Ventura)</t>
  </si>
  <si>
    <t xml:space="preserve">Northern (Demarc)</t>
  </si>
  <si>
    <t xml:space="preserve"> Tex. Eastern, M-3</t>
  </si>
  <si>
    <t xml:space="preserve"> Transco, Zone 6 (non-NY)</t>
  </si>
  <si>
    <t xml:space="preserve"> Transco, Zone 6 (NY)</t>
  </si>
  <si>
    <t xml:space="preserve">CITYGATES</t>
  </si>
  <si>
    <t xml:space="preserve">California Border (Topock, Daggett)</t>
  </si>
  <si>
    <t xml:space="preserve">Socal gas, small packages</t>
  </si>
  <si>
    <t xml:space="preserve">SoCal, small packages</t>
  </si>
  <si>
    <t xml:space="preserve">  Kern River St. (PGE)</t>
  </si>
  <si>
    <t xml:space="preserve">Cal border Kern River St. (PGE)</t>
  </si>
  <si>
    <t xml:space="preserve">  Wheeler Ridge</t>
  </si>
  <si>
    <t xml:space="preserve">  Chicago small end-users</t>
  </si>
  <si>
    <t xml:space="preserve">  small end-users</t>
  </si>
  <si>
    <t xml:space="preserve">Fla. gates via FGT</t>
  </si>
  <si>
    <t xml:space="preserve">FGT citygate</t>
  </si>
  <si>
    <t xml:space="preserve">Michigan Citygates</t>
  </si>
  <si>
    <t xml:space="preserve">  Cons. Power (small)</t>
  </si>
  <si>
    <t xml:space="preserve">  MichCon (small)</t>
  </si>
  <si>
    <t xml:space="preserve">Mid-Atlantic Citygates</t>
  </si>
  <si>
    <t xml:space="preserve"> CNG, FT</t>
  </si>
  <si>
    <t xml:space="preserve"> CNG</t>
  </si>
  <si>
    <t xml:space="preserve"> Columbia</t>
  </si>
  <si>
    <t xml:space="preserve"> Iroquois IT Zone 2</t>
  </si>
  <si>
    <t xml:space="preserve">Dracut (into Tenn)</t>
  </si>
  <si>
    <t xml:space="preserve"> National Fuel Gas</t>
  </si>
  <si>
    <t xml:space="preserve"> Tenn, zones 4-5</t>
  </si>
  <si>
    <t xml:space="preserve">Mainline 7</t>
  </si>
  <si>
    <t xml:space="preserve">New England Citygates</t>
  </si>
  <si>
    <t xml:space="preserve">Tenn, Zone 6</t>
  </si>
  <si>
    <t xml:space="preserve"> Northern Natural TBB</t>
  </si>
  <si>
    <t xml:space="preserve">Algonquin, into</t>
  </si>
  <si>
    <t xml:space="preserve"> Northwest (all gates)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</si>
</sst>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"/>
    <numFmt numFmtId="166" formatCode="_(* #,##0.00_);_(* \(#,##0.00\);_(* \-??_);_(@_)"/>
    <numFmt numFmtId="167" formatCode="#,##0"/>
    <numFmt numFmtId="168" formatCode="[$-409]m/d/yyyy"/>
    <numFmt numFmtId="169" formatCode="[$-409]d\-mmm\-yy"/>
    <numFmt numFmtId="170" formatCode="0.000"/>
  </numFmts>
  <fonts count="17">
    <font>
      <sz val="10"/>
      <name val="Book Antiqua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6"/>
      <name val="Book Antiqua"/>
      <family val="1"/>
    </font>
    <font>
      <b val="true"/>
      <sz val="10"/>
      <color rgb="FFFF0000"/>
      <name val="Book Antiqua"/>
      <family val="1"/>
    </font>
    <font>
      <b val="true"/>
      <sz val="14"/>
      <name val="Book Antiqua"/>
      <family val="0"/>
    </font>
    <font>
      <sz val="10"/>
      <name val="Book Antiqua"/>
      <family val="1"/>
    </font>
    <font>
      <b val="true"/>
      <sz val="6"/>
      <name val="Book Antiqua"/>
      <family val="1"/>
    </font>
    <font>
      <b val="true"/>
      <sz val="10"/>
      <name val="Book Antiqua"/>
      <family val="1"/>
    </font>
    <font>
      <b val="true"/>
      <sz val="10"/>
      <name val="Book Antiqua"/>
      <family val="0"/>
    </font>
    <font>
      <b val="true"/>
      <sz val="9"/>
      <name val="Book Antiqua"/>
      <family val="1"/>
    </font>
    <font>
      <b val="true"/>
      <i val="true"/>
      <u val="single"/>
      <sz val="10"/>
      <name val="Book Antiqua"/>
      <family val="1"/>
    </font>
    <font>
      <sz val="8"/>
      <name val="Book Antiqua"/>
      <family val="1"/>
    </font>
    <font>
      <i val="true"/>
      <u val="single"/>
      <sz val="10"/>
      <name val="Book Antiqua"/>
      <family val="1"/>
    </font>
    <font>
      <i val="true"/>
      <sz val="10"/>
      <name val="Book Antiqua"/>
      <family val="0"/>
    </font>
    <font>
      <sz val="6"/>
      <name val="Book Antiqua"/>
      <family val="0"/>
    </font>
  </fonts>
  <fills count="4">
    <fill>
      <patternFill patternType="none"/>
    </fill>
    <fill>
      <patternFill patternType="gray125"/>
    </fill>
    <fill>
      <patternFill patternType="solid">
        <fgColor rgb="FFFFFF7F"/>
        <bgColor rgb="FFFFFFCC"/>
      </patternFill>
    </fill>
    <fill>
      <patternFill patternType="solid">
        <fgColor rgb="FFC0C0C0"/>
        <bgColor rgb="FFCCCCFF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tru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3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ewFill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7F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WESTJ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CENTRALJ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TEXASJ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S_EAST%20new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N_EAST%20new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est"/>
      <sheetName val="Module1"/>
    </sheetNames>
    <sheetDataSet>
      <sheetData sheetId="0">
        <row r="2">
          <cell r="B2" t="str">
            <v>Gas Daily Index Location</v>
          </cell>
          <cell r="C2" t="str">
            <v>WACOG</v>
          </cell>
          <cell r="D2" t="str">
            <v>Total Volume Traded (MMbtu /day)</v>
          </cell>
          <cell r="E2" t="str">
            <v>Low Trade</v>
          </cell>
          <cell r="F2" t="str">
            <v>High Trade</v>
          </cell>
          <cell r="G2" t="str">
            <v>Low Mkt</v>
          </cell>
          <cell r="H2" t="str">
            <v>High Mkt</v>
          </cell>
          <cell r="I2" t="str">
            <v>Financial Gas Daily</v>
          </cell>
          <cell r="J2" t="str">
            <v>Physical</v>
          </cell>
          <cell r="K2" t="str">
            <v>Net (Financial+Physical)</v>
          </cell>
        </row>
        <row r="3">
          <cell r="B3" t="str">
            <v>TEXAS:  WEST WAHA</v>
          </cell>
        </row>
        <row r="4">
          <cell r="D4" t="str">
            <v> </v>
          </cell>
        </row>
        <row r="5">
          <cell r="B5" t="str">
            <v>El Paso Day 2</v>
          </cell>
          <cell r="C5">
            <v>1.655</v>
          </cell>
          <cell r="D5">
            <v>451000</v>
          </cell>
          <cell r="E5">
            <v>1.59</v>
          </cell>
          <cell r="F5">
            <v>1.67</v>
          </cell>
          <cell r="G5">
            <v>1.62</v>
          </cell>
          <cell r="H5">
            <v>1.67</v>
          </cell>
          <cell r="I5" t="str">
            <v> </v>
          </cell>
        </row>
        <row r="6">
          <cell r="B6" t="str">
            <v>Transwestern (W. Tx)</v>
          </cell>
        </row>
        <row r="6">
          <cell r="G6" t="str">
            <v> </v>
          </cell>
        </row>
        <row r="8">
          <cell r="B8" t="str">
            <v>NEW MEXICO:  SAN JUAN BASIN</v>
          </cell>
        </row>
        <row r="9">
          <cell r="B9" t="str">
            <v>El Paso, non-Bondad</v>
          </cell>
          <cell r="C9">
            <v>1.44</v>
          </cell>
          <cell r="D9">
            <v>443000</v>
          </cell>
          <cell r="E9">
            <v>1.35</v>
          </cell>
          <cell r="F9">
            <v>1.55</v>
          </cell>
          <cell r="G9">
            <v>1.4</v>
          </cell>
          <cell r="H9">
            <v>1.49</v>
          </cell>
        </row>
        <row r="10">
          <cell r="B10" t="str">
            <v>El Paso, Bondad</v>
          </cell>
          <cell r="C10">
            <v>1.4</v>
          </cell>
          <cell r="D10">
            <v>15000</v>
          </cell>
          <cell r="E10">
            <v>1.34</v>
          </cell>
          <cell r="F10">
            <v>1.44</v>
          </cell>
          <cell r="G10">
            <v>1.34</v>
          </cell>
          <cell r="H10">
            <v>1.44</v>
          </cell>
          <cell r="I10" t="str">
            <v> </v>
          </cell>
        </row>
        <row r="11">
          <cell r="B11" t="str">
            <v>NW Ignacio</v>
          </cell>
        </row>
        <row r="12">
          <cell r="B12" t="str">
            <v>TW San Juan</v>
          </cell>
        </row>
        <row r="13">
          <cell r="B13" t="str">
            <v>TW Central Pool</v>
          </cell>
        </row>
        <row r="14">
          <cell r="B14" t="str">
            <v>TW Thoreau</v>
          </cell>
        </row>
        <row r="16">
          <cell r="B16" t="str">
            <v>ROCKIES</v>
          </cell>
        </row>
        <row r="17">
          <cell r="B17" t="str">
            <v>CIG (North System)</v>
          </cell>
          <cell r="C17">
            <v>1.215</v>
          </cell>
          <cell r="D17">
            <v>68000</v>
          </cell>
          <cell r="E17">
            <v>1.09</v>
          </cell>
          <cell r="F17">
            <v>1.3</v>
          </cell>
          <cell r="G17">
            <v>1.09</v>
          </cell>
          <cell r="H17">
            <v>1.3</v>
          </cell>
        </row>
        <row r="18">
          <cell r="B18" t="str">
            <v>Questar</v>
          </cell>
          <cell r="C18">
            <v>1.16</v>
          </cell>
          <cell r="D18">
            <v>20000</v>
          </cell>
          <cell r="E18">
            <v>1.08</v>
          </cell>
          <cell r="F18">
            <v>1.25</v>
          </cell>
          <cell r="G18">
            <v>1.08</v>
          </cell>
          <cell r="H18">
            <v>1.25</v>
          </cell>
        </row>
        <row r="19">
          <cell r="B19" t="str">
            <v>Opal/Kern River</v>
          </cell>
          <cell r="C19">
            <v>1.375</v>
          </cell>
          <cell r="D19">
            <v>266000</v>
          </cell>
          <cell r="E19">
            <v>1.26</v>
          </cell>
          <cell r="F19">
            <v>1.44</v>
          </cell>
          <cell r="G19">
            <v>1.35</v>
          </cell>
          <cell r="H19">
            <v>1.4</v>
          </cell>
          <cell r="I19" t="str">
            <v> </v>
          </cell>
        </row>
        <row r="20">
          <cell r="B20" t="str">
            <v>NW, Wyoming Pool</v>
          </cell>
          <cell r="C20">
            <v>1.37</v>
          </cell>
          <cell r="D20">
            <v>10000</v>
          </cell>
          <cell r="E20">
            <v>1.25</v>
          </cell>
          <cell r="F20">
            <v>1.4</v>
          </cell>
          <cell r="G20">
            <v>1.34</v>
          </cell>
          <cell r="H20">
            <v>1.4</v>
          </cell>
        </row>
        <row r="21">
          <cell r="B21" t="str">
            <v>NW, Stanfield</v>
          </cell>
          <cell r="C21">
            <v>1.4</v>
          </cell>
          <cell r="D21">
            <v>15000</v>
          </cell>
          <cell r="E21">
            <v>1.4</v>
          </cell>
          <cell r="F21">
            <v>1.4</v>
          </cell>
          <cell r="G21">
            <v>1.4</v>
          </cell>
          <cell r="H21">
            <v>1.4</v>
          </cell>
        </row>
        <row r="22">
          <cell r="B22" t="str">
            <v>South of Green River</v>
          </cell>
          <cell r="C22">
            <v>1.3</v>
          </cell>
          <cell r="D22">
            <v>5000</v>
          </cell>
          <cell r="E22">
            <v>1.3</v>
          </cell>
          <cell r="F22">
            <v>1.3</v>
          </cell>
          <cell r="G22">
            <v>1.3</v>
          </cell>
          <cell r="H22">
            <v>1.3</v>
          </cell>
        </row>
        <row r="23">
          <cell r="B23" t="str">
            <v>Cheyenne Hub</v>
          </cell>
          <cell r="C23">
            <v>1.29</v>
          </cell>
          <cell r="D23">
            <v>23000</v>
          </cell>
          <cell r="E23">
            <v>1.13</v>
          </cell>
          <cell r="F23">
            <v>1.54</v>
          </cell>
          <cell r="G23">
            <v>1.2</v>
          </cell>
          <cell r="H23">
            <v>1.4</v>
          </cell>
          <cell r="I23" t="str">
            <v> </v>
          </cell>
        </row>
        <row r="24">
          <cell r="B24" t="str">
            <v>CANADIAN GAS</v>
          </cell>
          <cell r="C24" t="str">
            <v> </v>
          </cell>
        </row>
        <row r="24">
          <cell r="E24" t="str">
            <v> </v>
          </cell>
        </row>
        <row r="25">
          <cell r="B25" t="str">
            <v>NW - Sumas</v>
          </cell>
          <cell r="C25">
            <v>1.4</v>
          </cell>
          <cell r="D25">
            <v>10000</v>
          </cell>
          <cell r="E25">
            <v>1.4</v>
          </cell>
          <cell r="F25">
            <v>1.4</v>
          </cell>
          <cell r="G25">
            <v>1.4</v>
          </cell>
          <cell r="H25">
            <v>1.4</v>
          </cell>
        </row>
        <row r="26">
          <cell r="B26" t="str">
            <v>PGT/Kingsgate</v>
          </cell>
        </row>
        <row r="26">
          <cell r="E26" t="str">
            <v> </v>
          </cell>
        </row>
        <row r="27">
          <cell r="B27" t="str">
            <v>West Coast, St. 2</v>
          </cell>
        </row>
        <row r="29">
          <cell r="B29" t="str">
            <v>CITYGATES/Others</v>
          </cell>
          <cell r="C29" t="str">
            <v> </v>
          </cell>
        </row>
        <row r="30">
          <cell r="B30" t="str">
            <v>SoCal, large packages</v>
          </cell>
          <cell r="C30">
            <v>1.79</v>
          </cell>
          <cell r="D30">
            <v>698000</v>
          </cell>
          <cell r="E30">
            <v>1.75</v>
          </cell>
          <cell r="F30">
            <v>1.84</v>
          </cell>
          <cell r="G30">
            <v>1.75</v>
          </cell>
          <cell r="H30">
            <v>1.84</v>
          </cell>
        </row>
        <row r="31">
          <cell r="B31" t="str">
            <v>SoCal, small packages</v>
          </cell>
        </row>
        <row r="32">
          <cell r="B32" t="str">
            <v>PGE Topok</v>
          </cell>
          <cell r="C32">
            <v>1.755</v>
          </cell>
          <cell r="D32">
            <v>120000</v>
          </cell>
          <cell r="E32">
            <v>1.615</v>
          </cell>
          <cell r="F32">
            <v>1.78</v>
          </cell>
          <cell r="G32">
            <v>1.72</v>
          </cell>
          <cell r="H32">
            <v>1.78</v>
          </cell>
        </row>
        <row r="33">
          <cell r="B33" t="str">
            <v>Cal border Kern River St. (PGE)</v>
          </cell>
        </row>
        <row r="34">
          <cell r="B34" t="str">
            <v> Malin</v>
          </cell>
          <cell r="C34">
            <v>1.54</v>
          </cell>
          <cell r="D34">
            <v>152000</v>
          </cell>
          <cell r="E34">
            <v>1.51</v>
          </cell>
          <cell r="F34">
            <v>1.79</v>
          </cell>
          <cell r="G34">
            <v>1.52</v>
          </cell>
          <cell r="H34">
            <v>1.58</v>
          </cell>
          <cell r="I34" t="str">
            <v> </v>
          </cell>
        </row>
        <row r="35">
          <cell r="B35" t="str">
            <v>PGE/Citygate</v>
          </cell>
          <cell r="C35">
            <v>1.81</v>
          </cell>
          <cell r="D35">
            <v>480000</v>
          </cell>
          <cell r="E35">
            <v>1.71</v>
          </cell>
          <cell r="F35">
            <v>1.92</v>
          </cell>
          <cell r="G35">
            <v>1.75</v>
          </cell>
          <cell r="H35">
            <v>1.85</v>
          </cell>
        </row>
        <row r="36">
          <cell r="B36" t="str">
            <v>  Wheeler Ridge</v>
          </cell>
        </row>
        <row r="37">
          <cell r="B37" t="str">
            <v>  Intrastate gas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entral"/>
      <sheetName val="Module1"/>
    </sheetNames>
    <sheetDataSet>
      <sheetData sheetId="0">
        <row r="2">
          <cell r="B2" t="str">
            <v>Gas Daily Index Location</v>
          </cell>
          <cell r="C2" t="str">
            <v>WACOG</v>
          </cell>
          <cell r="D2" t="str">
            <v>Total Volume Traded (MMbtu /day)</v>
          </cell>
          <cell r="E2" t="str">
            <v>Low Trade</v>
          </cell>
          <cell r="F2" t="str">
            <v>High Trade</v>
          </cell>
          <cell r="G2" t="str">
            <v>Low Mkt</v>
          </cell>
          <cell r="H2" t="str">
            <v>High Mkt</v>
          </cell>
          <cell r="I2" t="str">
            <v>Financial Gas Daily</v>
          </cell>
          <cell r="J2" t="str">
            <v>Physical</v>
          </cell>
          <cell r="K2" t="str">
            <v>Net (Financial + Physical)</v>
          </cell>
        </row>
        <row r="4">
          <cell r="B4" t="str">
            <v>TEXAS:  WEST WAHA</v>
          </cell>
        </row>
        <row r="5">
          <cell r="B5" t="str">
            <v>Northern, mids 1-6</v>
          </cell>
        </row>
        <row r="7">
          <cell r="B7" t="str">
            <v>EAST TEXAS-NORTH LA. AREA</v>
          </cell>
        </row>
        <row r="8">
          <cell r="B8" t="str">
            <v>MRT mainline</v>
          </cell>
        </row>
        <row r="9">
          <cell r="B9" t="str">
            <v>MRT west leg</v>
          </cell>
        </row>
        <row r="10">
          <cell r="B10" t="str">
            <v>NGPL (TexOk West)</v>
          </cell>
        </row>
        <row r="11">
          <cell r="B11" t="str">
            <v>NGPL (TexOk East)</v>
          </cell>
        </row>
        <row r="13">
          <cell r="B13" t="str">
            <v>EAST TEXAS/HOUSTON/KATY</v>
          </cell>
        </row>
        <row r="14">
          <cell r="B14" t="str">
            <v>Trunkline North</v>
          </cell>
        </row>
        <row r="16">
          <cell r="B16" t="str">
            <v>TEXAS -- NORTH PANHANDLE</v>
          </cell>
        </row>
        <row r="17">
          <cell r="B17" t="str">
            <v>NGPL (Permian)</v>
          </cell>
        </row>
        <row r="18">
          <cell r="B18" t="str">
            <v>Northern (Mid 10)</v>
          </cell>
        </row>
        <row r="20">
          <cell r="B20" t="str">
            <v>SOUTH TEXAS -- CORPUS CHRISTI</v>
          </cell>
        </row>
        <row r="21">
          <cell r="B21" t="str">
            <v>NGPL (STX)</v>
          </cell>
        </row>
        <row r="21">
          <cell r="I21" t="str">
            <v> </v>
          </cell>
        </row>
        <row r="22">
          <cell r="B22" t="str">
            <v>Trunkline South</v>
          </cell>
        </row>
        <row r="24">
          <cell r="B24" t="str">
            <v>LA -- ONSHORE SOUTH</v>
          </cell>
        </row>
        <row r="25">
          <cell r="B25" t="str">
            <v>ANR</v>
          </cell>
        </row>
        <row r="26">
          <cell r="B26" t="str">
            <v>NGPL (La. pool)</v>
          </cell>
        </row>
        <row r="27">
          <cell r="B27" t="str">
            <v>Trunkline E. La</v>
          </cell>
        </row>
        <row r="28">
          <cell r="B28" t="str">
            <v>Trunkline W. La</v>
          </cell>
        </row>
        <row r="30">
          <cell r="B30" t="str">
            <v>OKLAHOMA</v>
          </cell>
        </row>
        <row r="31">
          <cell r="B31" t="str">
            <v>ANR- OK</v>
          </cell>
        </row>
        <row r="32">
          <cell r="B32" t="str">
            <v>NGPL (Midcontinent)</v>
          </cell>
        </row>
        <row r="33">
          <cell r="B33" t="str">
            <v>NorAm (North/South)</v>
          </cell>
        </row>
        <row r="34">
          <cell r="B34" t="str">
            <v>NorAm (West)</v>
          </cell>
        </row>
        <row r="35">
          <cell r="B35" t="str">
            <v>Northern (Mid11)</v>
          </cell>
        </row>
        <row r="36">
          <cell r="B36" t="str">
            <v>ONG</v>
          </cell>
        </row>
        <row r="37">
          <cell r="B37" t="str">
            <v>PEPL</v>
          </cell>
        </row>
        <row r="38">
          <cell r="B38" t="str">
            <v>Williams</v>
          </cell>
        </row>
        <row r="40">
          <cell r="B40" t="str">
            <v>CANADIAN GAS</v>
          </cell>
        </row>
        <row r="41">
          <cell r="B41" t="str">
            <v>Iroquois</v>
          </cell>
        </row>
        <row r="42">
          <cell r="B42" t="str">
            <v>Niagra (NGF, Tenn)</v>
          </cell>
        </row>
        <row r="43">
          <cell r="B43" t="str">
            <v>Dawn, Ont.</v>
          </cell>
        </row>
        <row r="45">
          <cell r="B45" t="str">
            <v>OTHERS\CITYGATES</v>
          </cell>
        </row>
        <row r="46">
          <cell r="B46" t="str">
            <v>NGPL</v>
          </cell>
        </row>
        <row r="47">
          <cell r="B47" t="str">
            <v>  Iowa/Illinois</v>
          </cell>
        </row>
        <row r="48">
          <cell r="B48" t="str">
            <v>  MWA/Amarillo receipt</v>
          </cell>
        </row>
        <row r="49">
          <cell r="B49" t="str">
            <v>  Gulf Coast receipt</v>
          </cell>
        </row>
        <row r="50">
          <cell r="B50" t="str">
            <v>Northern, Mid 13</v>
          </cell>
        </row>
        <row r="51">
          <cell r="B51" t="str">
            <v>Northern (Ventura)</v>
          </cell>
        </row>
        <row r="52">
          <cell r="B52" t="str">
            <v>Northern (Demarc)</v>
          </cell>
        </row>
        <row r="55">
          <cell r="B55" t="str">
            <v>Chicago City Gate</v>
          </cell>
        </row>
        <row r="56">
          <cell r="B56" t="str">
            <v>  LDCs, large e-users</v>
          </cell>
        </row>
        <row r="57">
          <cell r="B57" t="str">
            <v>  small end-users</v>
          </cell>
        </row>
        <row r="58">
          <cell r="B58" t="str">
            <v>Michigan Citygates</v>
          </cell>
        </row>
        <row r="59">
          <cell r="B59" t="str">
            <v>  Cons. Power (large)</v>
          </cell>
        </row>
        <row r="59">
          <cell r="I59" t="str">
            <v> </v>
          </cell>
        </row>
        <row r="60">
          <cell r="B60" t="str">
            <v>  Cons. Power (small)</v>
          </cell>
        </row>
        <row r="61">
          <cell r="B61" t="str">
            <v>  MichCon (large)</v>
          </cell>
        </row>
        <row r="62">
          <cell r="B62" t="str">
            <v>  MichCon (small)</v>
          </cell>
        </row>
        <row r="64">
          <cell r="B64" t="str">
            <v>ML7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exas"/>
      <sheetName val="Historical"/>
      <sheetName val="Module1"/>
    </sheetNames>
    <sheetDataSet>
      <sheetData sheetId="0">
        <row r="2">
          <cell r="B2" t="str">
            <v>Gas Daily Index Location</v>
          </cell>
          <cell r="C2" t="str">
            <v>WACOG</v>
          </cell>
          <cell r="D2" t="str">
            <v>Total Volume Traded (MMbtu /day)</v>
          </cell>
          <cell r="E2" t="str">
            <v>Low Trade</v>
          </cell>
          <cell r="F2" t="str">
            <v>High Trade</v>
          </cell>
          <cell r="G2" t="str">
            <v>Low Mkt</v>
          </cell>
          <cell r="H2" t="str">
            <v>High Mkt</v>
          </cell>
          <cell r="I2" t="str">
            <v>Financial Gas Daily</v>
          </cell>
          <cell r="J2" t="str">
            <v>Physical</v>
          </cell>
          <cell r="K2" t="str">
            <v>Net (Financial+Physical)</v>
          </cell>
        </row>
        <row r="4">
          <cell r="B4" t="str">
            <v>TEXAS : WEST WAHA</v>
          </cell>
          <cell r="C4">
            <v>1.7</v>
          </cell>
          <cell r="D4">
            <v>259890</v>
          </cell>
          <cell r="E4">
            <v>1.66</v>
          </cell>
          <cell r="F4">
            <v>1.74</v>
          </cell>
          <cell r="G4">
            <v>1.66</v>
          </cell>
          <cell r="H4">
            <v>1.74</v>
          </cell>
        </row>
        <row r="7">
          <cell r="B7" t="str">
            <v>EAST TEXAS-NORTH LA. AREA</v>
          </cell>
        </row>
        <row r="8">
          <cell r="B8" t="str">
            <v>Carthage hub tailgate</v>
          </cell>
          <cell r="C8">
            <v>1.845</v>
          </cell>
          <cell r="D8">
            <v>70350</v>
          </cell>
          <cell r="E8">
            <v>1.805</v>
          </cell>
          <cell r="F8">
            <v>1.87</v>
          </cell>
          <cell r="G8">
            <v>1.805</v>
          </cell>
          <cell r="H8">
            <v>1.87</v>
          </cell>
        </row>
        <row r="9">
          <cell r="B9" t="str">
            <v>Tennessee, 100 Leg</v>
          </cell>
        </row>
        <row r="10">
          <cell r="B10" t="str">
            <v>Texas Gas, Zone 1</v>
          </cell>
        </row>
        <row r="12">
          <cell r="B12" t="str">
            <v>TEXAS -- NORTH PANHANDLE</v>
          </cell>
        </row>
        <row r="13">
          <cell r="B13" t="str">
            <v>KN Header</v>
          </cell>
        </row>
        <row r="14">
          <cell r="B14" t="str">
            <v>TW, panhandle pool</v>
          </cell>
        </row>
        <row r="16">
          <cell r="B16" t="str">
            <v>EAST TEXAS/HOUSTON/KATY</v>
          </cell>
        </row>
        <row r="17">
          <cell r="B17" t="str">
            <v>Florida Gas (Z1)</v>
          </cell>
        </row>
        <row r="18">
          <cell r="B18" t="str">
            <v>Katy Plant tailgate</v>
          </cell>
          <cell r="C18">
            <v>1.849</v>
          </cell>
          <cell r="D18">
            <v>169000</v>
          </cell>
          <cell r="E18">
            <v>1.81</v>
          </cell>
          <cell r="F18">
            <v>1.8775</v>
          </cell>
          <cell r="G18">
            <v>1.81</v>
          </cell>
          <cell r="H18">
            <v>1.8775</v>
          </cell>
        </row>
        <row r="19">
          <cell r="B19" t="str">
            <v>Ship Channel</v>
          </cell>
          <cell r="C19">
            <v>1.87</v>
          </cell>
          <cell r="D19">
            <v>152000</v>
          </cell>
          <cell r="E19">
            <v>1.84</v>
          </cell>
          <cell r="F19">
            <v>1.89</v>
          </cell>
          <cell r="G19">
            <v>1.84</v>
          </cell>
          <cell r="H19">
            <v>1.89</v>
          </cell>
        </row>
        <row r="20">
          <cell r="B20" t="str">
            <v>Transco, St 45</v>
          </cell>
        </row>
        <row r="21">
          <cell r="B21" t="str">
            <v>Trunkline North</v>
          </cell>
        </row>
        <row r="23">
          <cell r="B23" t="str">
            <v>SOUTH TEXAS -- CORPUS CHRISTI</v>
          </cell>
        </row>
        <row r="24">
          <cell r="B24" t="str">
            <v>Agua Dulce hub</v>
          </cell>
        </row>
        <row r="25">
          <cell r="B25" t="str">
            <v>Houston PL</v>
          </cell>
        </row>
        <row r="26">
          <cell r="B26" t="str">
            <v>NGPL (STx)</v>
          </cell>
        </row>
        <row r="27">
          <cell r="B27" t="str">
            <v>Tennessee, Zone 0</v>
          </cell>
        </row>
        <row r="28">
          <cell r="B28" t="str">
            <v>P G &amp; E (Valero)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Southeast"/>
    </sheetNames>
    <sheetDataSet>
      <sheetData sheetId="0"/>
      <sheetData sheetId="1">
        <row r="2">
          <cell r="B2" t="str">
            <v>Gas Daily Index Location</v>
          </cell>
          <cell r="C2" t="str">
            <v>WACOG</v>
          </cell>
          <cell r="D2" t="str">
            <v> </v>
          </cell>
          <cell r="E2" t="str">
            <v>Low Trade</v>
          </cell>
          <cell r="F2" t="str">
            <v>High Trade</v>
          </cell>
          <cell r="G2" t="str">
            <v>Low Mkt</v>
          </cell>
          <cell r="H2" t="str">
            <v>High Mkt</v>
          </cell>
          <cell r="I2" t="str">
            <v>Financial Gas Daily</v>
          </cell>
          <cell r="J2" t="str">
            <v>Physical</v>
          </cell>
          <cell r="K2" t="str">
            <v>Net (Financial+Physical)</v>
          </cell>
        </row>
        <row r="3">
          <cell r="C3" t="str">
            <v> </v>
          </cell>
        </row>
        <row r="4">
          <cell r="B4" t="str">
            <v>EAST TEXAS-NORTH LA. AREA</v>
          </cell>
          <cell r="C4" t="str">
            <v> </v>
          </cell>
        </row>
        <row r="5">
          <cell r="B5" t="str">
            <v>Koch (Zone 1 &amp; 2)</v>
          </cell>
          <cell r="C5">
            <v>1.89</v>
          </cell>
          <cell r="D5">
            <v>10000</v>
          </cell>
          <cell r="E5">
            <v>1.89</v>
          </cell>
          <cell r="F5">
            <v>1.89</v>
          </cell>
        </row>
        <row r="6">
          <cell r="B6" t="str">
            <v>Texas E. ETX</v>
          </cell>
          <cell r="C6">
            <v>1.89</v>
          </cell>
          <cell r="D6">
            <v>11000</v>
          </cell>
          <cell r="E6">
            <v>1.89</v>
          </cell>
          <cell r="F6">
            <v>1.89</v>
          </cell>
          <cell r="G6" t="str">
            <v> </v>
          </cell>
        </row>
        <row r="7">
          <cell r="B7" t="str">
            <v>Texas Gas, Zone zone 1</v>
          </cell>
        </row>
        <row r="7">
          <cell r="J7" t="str">
            <v> </v>
          </cell>
        </row>
        <row r="8">
          <cell r="G8" t="str">
            <v> </v>
          </cell>
        </row>
        <row r="9">
          <cell r="B9" t="str">
            <v>EAST TEXAS/HOUSTON/KATY</v>
          </cell>
        </row>
        <row r="10">
          <cell r="B10" t="str">
            <v>Transco, St. 45/texas point also</v>
          </cell>
        </row>
        <row r="12">
          <cell r="B12" t="str">
            <v>SOUTH TEXAS -- CORPUS CHRISTI</v>
          </cell>
        </row>
        <row r="13">
          <cell r="B13" t="str">
            <v>Florida Gas</v>
          </cell>
        </row>
        <row r="14">
          <cell r="B14" t="str">
            <v>Koch (Zone 1)</v>
          </cell>
          <cell r="C14">
            <v>1.88</v>
          </cell>
          <cell r="D14">
            <v>15000</v>
          </cell>
          <cell r="E14">
            <v>1.88</v>
          </cell>
          <cell r="F14">
            <v>1.88</v>
          </cell>
        </row>
        <row r="15">
          <cell r="B15" t="str">
            <v> </v>
          </cell>
          <cell r="C15" t="str">
            <v> </v>
          </cell>
        </row>
        <row r="16">
          <cell r="B16" t="str">
            <v>Tennessee, Zone 0</v>
          </cell>
          <cell r="C16">
            <v>1.86</v>
          </cell>
          <cell r="D16">
            <v>210000</v>
          </cell>
          <cell r="E16">
            <v>1.8075</v>
          </cell>
          <cell r="F16">
            <v>1.89</v>
          </cell>
          <cell r="G16" t="str">
            <v> </v>
          </cell>
        </row>
        <row r="17">
          <cell r="B17" t="str">
            <v>Texas E. STX</v>
          </cell>
          <cell r="C17">
            <v>1.88</v>
          </cell>
          <cell r="D17">
            <v>160000</v>
          </cell>
          <cell r="E17">
            <v>1.82</v>
          </cell>
          <cell r="F17">
            <v>1.93</v>
          </cell>
          <cell r="G17" t="str">
            <v> </v>
          </cell>
        </row>
        <row r="18">
          <cell r="B18" t="str">
            <v>Transco, St 30</v>
          </cell>
          <cell r="C18">
            <v>1.85</v>
          </cell>
          <cell r="D18">
            <v>10000</v>
          </cell>
          <cell r="E18">
            <v>1.85</v>
          </cell>
          <cell r="F18">
            <v>1.85</v>
          </cell>
          <cell r="G18" t="str">
            <v> </v>
          </cell>
        </row>
        <row r="19">
          <cell r="G19" t="str">
            <v> </v>
          </cell>
        </row>
        <row r="20">
          <cell r="B20" t="str">
            <v>LA -- ONSHORE SOUTH</v>
          </cell>
        </row>
        <row r="21">
          <cell r="B21" t="str">
            <v>Columbia onshore</v>
          </cell>
          <cell r="C21">
            <v>1.855</v>
          </cell>
          <cell r="D21">
            <v>310000</v>
          </cell>
          <cell r="E21">
            <v>1.83</v>
          </cell>
          <cell r="F21">
            <v>1.89</v>
          </cell>
          <cell r="G21" t="str">
            <v> </v>
          </cell>
        </row>
        <row r="22">
          <cell r="B22" t="str">
            <v>Columbia-Mainline</v>
          </cell>
          <cell r="C22">
            <v>1.91</v>
          </cell>
          <cell r="D22">
            <v>10000</v>
          </cell>
          <cell r="E22">
            <v>1.91</v>
          </cell>
          <cell r="F22">
            <v>1.91</v>
          </cell>
          <cell r="G22" t="str">
            <v> </v>
          </cell>
        </row>
        <row r="23">
          <cell r="B23" t="str">
            <v>FGT Z1</v>
          </cell>
          <cell r="C23">
            <v>1.87</v>
          </cell>
          <cell r="D23">
            <v>10000</v>
          </cell>
          <cell r="E23">
            <v>1.87</v>
          </cell>
          <cell r="F23">
            <v>1.87</v>
          </cell>
          <cell r="G23" t="str">
            <v> </v>
          </cell>
        </row>
        <row r="24">
          <cell r="B24" t="str">
            <v>FGT Z2</v>
          </cell>
          <cell r="C24">
            <v>1.89</v>
          </cell>
          <cell r="D24">
            <v>195000</v>
          </cell>
          <cell r="E24">
            <v>1.8675</v>
          </cell>
          <cell r="F24">
            <v>1.915</v>
          </cell>
        </row>
        <row r="25">
          <cell r="B25" t="str">
            <v>FGT Z3</v>
          </cell>
          <cell r="C25">
            <v>1.88</v>
          </cell>
          <cell r="D25">
            <v>10000</v>
          </cell>
          <cell r="E25">
            <v>1.88</v>
          </cell>
          <cell r="F25">
            <v>1.88</v>
          </cell>
          <cell r="G25" t="str">
            <v> </v>
          </cell>
        </row>
        <row r="26">
          <cell r="B26" t="str">
            <v>Henry Hub</v>
          </cell>
          <cell r="C26">
            <v>1.885</v>
          </cell>
          <cell r="D26">
            <v>1600000</v>
          </cell>
          <cell r="E26">
            <v>1.85</v>
          </cell>
          <cell r="F26">
            <v>1.915</v>
          </cell>
          <cell r="G26" t="str">
            <v> </v>
          </cell>
        </row>
        <row r="27">
          <cell r="B27" t="str">
            <v>Koch (Zone 2)</v>
          </cell>
          <cell r="C27">
            <v>1.9</v>
          </cell>
          <cell r="D27">
            <v>20000</v>
          </cell>
          <cell r="E27">
            <v>1.9</v>
          </cell>
          <cell r="F27">
            <v>1.9</v>
          </cell>
          <cell r="G27" t="str">
            <v> </v>
          </cell>
        </row>
        <row r="28">
          <cell r="B28" t="str">
            <v>Louisiana Intras.</v>
          </cell>
          <cell r="C28" t="str">
            <v> </v>
          </cell>
        </row>
        <row r="28">
          <cell r="F28" t="str">
            <v> </v>
          </cell>
          <cell r="G28" t="str">
            <v> </v>
          </cell>
        </row>
        <row r="29">
          <cell r="B29" t="str">
            <v>Sonat</v>
          </cell>
          <cell r="C29">
            <v>1.86</v>
          </cell>
          <cell r="D29">
            <v>120000</v>
          </cell>
          <cell r="E29">
            <v>1.8275</v>
          </cell>
          <cell r="F29">
            <v>1.885</v>
          </cell>
          <cell r="G29" t="str">
            <v> </v>
          </cell>
        </row>
        <row r="30">
          <cell r="B30" t="str">
            <v>Tennessee (500 leg)</v>
          </cell>
          <cell r="C30">
            <v>1.96</v>
          </cell>
          <cell r="D30">
            <v>245000</v>
          </cell>
          <cell r="E30">
            <v>1.85</v>
          </cell>
          <cell r="F30">
            <v>2.005</v>
          </cell>
          <cell r="G30" t="str">
            <v> </v>
          </cell>
        </row>
        <row r="31">
          <cell r="B31" t="str">
            <v>Tennessee (800 leg)</v>
          </cell>
          <cell r="C31">
            <v>1.655</v>
          </cell>
          <cell r="D31">
            <v>75000</v>
          </cell>
          <cell r="E31">
            <v>1.61</v>
          </cell>
          <cell r="F31">
            <v>1.8</v>
          </cell>
          <cell r="G31" t="str">
            <v> </v>
          </cell>
        </row>
        <row r="32">
          <cell r="B32" t="str">
            <v>Texas E. WLA</v>
          </cell>
          <cell r="C32">
            <v>1.8975</v>
          </cell>
          <cell r="D32">
            <v>110000</v>
          </cell>
          <cell r="E32">
            <v>1.8375</v>
          </cell>
          <cell r="F32">
            <v>1.95</v>
          </cell>
          <cell r="G32" t="str">
            <v> </v>
          </cell>
        </row>
        <row r="33">
          <cell r="B33" t="str">
            <v>Texas E. ELA</v>
          </cell>
          <cell r="C33">
            <v>1.9275</v>
          </cell>
          <cell r="D33">
            <v>125000</v>
          </cell>
          <cell r="E33">
            <v>1.885</v>
          </cell>
          <cell r="F33">
            <v>1.96</v>
          </cell>
          <cell r="G33" t="str">
            <v> </v>
          </cell>
        </row>
        <row r="34">
          <cell r="B34" t="str">
            <v>Texas Gas, Zone SL</v>
          </cell>
          <cell r="C34">
            <v>1.86</v>
          </cell>
          <cell r="D34">
            <v>195000</v>
          </cell>
          <cell r="E34">
            <v>1.84</v>
          </cell>
          <cell r="F34">
            <v>1.89</v>
          </cell>
          <cell r="G34" t="str">
            <v> </v>
          </cell>
        </row>
        <row r="35">
          <cell r="B35" t="str">
            <v>Transco, St. 45</v>
          </cell>
          <cell r="C35">
            <v>1.86</v>
          </cell>
          <cell r="D35">
            <v>15000</v>
          </cell>
          <cell r="E35">
            <v>1.86</v>
          </cell>
          <cell r="F35">
            <v>1.86</v>
          </cell>
          <cell r="G35" t="str">
            <v> </v>
          </cell>
        </row>
        <row r="36">
          <cell r="B36" t="str">
            <v>Transco, St. 65</v>
          </cell>
          <cell r="C36">
            <v>2.1</v>
          </cell>
          <cell r="D36">
            <v>200000</v>
          </cell>
          <cell r="E36">
            <v>2.045</v>
          </cell>
          <cell r="F36">
            <v>2.155</v>
          </cell>
          <cell r="G36" t="str">
            <v> </v>
          </cell>
        </row>
        <row r="37">
          <cell r="C37" t="str">
            <v> </v>
          </cell>
          <cell r="D37" t="str">
            <v> </v>
          </cell>
        </row>
        <row r="37">
          <cell r="G37" t="str">
            <v> </v>
          </cell>
        </row>
        <row r="38">
          <cell r="B38" t="str">
            <v>MISS \ ALA</v>
          </cell>
          <cell r="C38" t="str">
            <v> </v>
          </cell>
        </row>
        <row r="38">
          <cell r="G38" t="str">
            <v> </v>
          </cell>
        </row>
        <row r="39">
          <cell r="B39" t="str">
            <v>FGT- Mobile Bay</v>
          </cell>
          <cell r="C39">
            <v>1.84</v>
          </cell>
          <cell r="D39">
            <v>10000</v>
          </cell>
          <cell r="E39">
            <v>1.84</v>
          </cell>
          <cell r="F39">
            <v>1.84</v>
          </cell>
          <cell r="G39" t="str">
            <v> </v>
          </cell>
        </row>
        <row r="40">
          <cell r="B40" t="str">
            <v>Koch-Mobile Bay</v>
          </cell>
          <cell r="C40" t="str">
            <v> </v>
          </cell>
        </row>
        <row r="40">
          <cell r="G40" t="str">
            <v> </v>
          </cell>
        </row>
        <row r="41">
          <cell r="B41" t="str">
            <v>Texas E. M-1 (Kosi)</v>
          </cell>
        </row>
        <row r="41">
          <cell r="G41" t="str">
            <v> </v>
          </cell>
        </row>
        <row r="42">
          <cell r="B42" t="str">
            <v>Transco, St. 85</v>
          </cell>
          <cell r="C42">
            <v>2.1</v>
          </cell>
          <cell r="D42">
            <v>14000</v>
          </cell>
          <cell r="E42">
            <v>2.1</v>
          </cell>
          <cell r="F42">
            <v>2.1</v>
          </cell>
          <cell r="G42" t="str">
            <v> </v>
          </cell>
        </row>
        <row r="43">
          <cell r="C43" t="str">
            <v> </v>
          </cell>
        </row>
        <row r="43">
          <cell r="G43" t="str">
            <v> </v>
          </cell>
        </row>
        <row r="44">
          <cell r="B44" t="str">
            <v>CITYGATES\OTHERS</v>
          </cell>
          <cell r="C44" t="str">
            <v> </v>
          </cell>
        </row>
        <row r="44">
          <cell r="G44" t="str">
            <v> </v>
          </cell>
        </row>
        <row r="45">
          <cell r="B45" t="str">
            <v>FGT citygate</v>
          </cell>
          <cell r="C45">
            <v>2.75</v>
          </cell>
          <cell r="D45">
            <v>10000</v>
          </cell>
          <cell r="E45">
            <v>2.75</v>
          </cell>
          <cell r="F45">
            <v>2.75</v>
          </cell>
          <cell r="G45" t="str">
            <v> 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ortheast"/>
      <sheetName val="Module1"/>
    </sheetNames>
    <sheetDataSet>
      <sheetData sheetId="0">
        <row r="2">
          <cell r="B2" t="str">
            <v>Gas Daily Index Location</v>
          </cell>
        </row>
        <row r="2">
          <cell r="D2" t="str">
            <v>Total Volume Traded (MMbtu /day)</v>
          </cell>
          <cell r="E2" t="str">
            <v>Low Trade</v>
          </cell>
          <cell r="F2" t="str">
            <v>High Trade</v>
          </cell>
          <cell r="G2" t="str">
            <v>Low Mkt</v>
          </cell>
          <cell r="H2" t="str">
            <v>High Mkt</v>
          </cell>
          <cell r="I2" t="str">
            <v>Financial Gas Daily</v>
          </cell>
          <cell r="J2" t="str">
            <v>Physical</v>
          </cell>
          <cell r="K2" t="str">
            <v>Net (Financial+Physical)</v>
          </cell>
        </row>
        <row r="5">
          <cell r="B5" t="str">
            <v>APPALACHIAN GAS</v>
          </cell>
        </row>
        <row r="6">
          <cell r="B6" t="str">
            <v>CNG, North Point</v>
          </cell>
        </row>
        <row r="7">
          <cell r="B7" t="str">
            <v>CNG, South Point</v>
          </cell>
          <cell r="C7">
            <v>2.192</v>
          </cell>
          <cell r="D7">
            <v>175000</v>
          </cell>
          <cell r="E7">
            <v>2.175</v>
          </cell>
          <cell r="F7">
            <v>2.215</v>
          </cell>
        </row>
        <row r="8">
          <cell r="B8" t="str">
            <v>Columbia, App. pool (EGM Pooling Pt)</v>
          </cell>
          <cell r="C8">
            <v>2.248</v>
          </cell>
          <cell r="D8">
            <v>545000</v>
          </cell>
          <cell r="E8">
            <v>2.215</v>
          </cell>
          <cell r="F8">
            <v>2.275</v>
          </cell>
        </row>
        <row r="9">
          <cell r="B9" t="str">
            <v>Columbia, SW supply</v>
          </cell>
        </row>
        <row r="10">
          <cell r="B10" t="str">
            <v>Nat. Fuel Gas, App.</v>
          </cell>
        </row>
        <row r="13">
          <cell r="B13" t="str">
            <v>CITYGATES\OTHERS</v>
          </cell>
        </row>
        <row r="14">
          <cell r="B14" t="str">
            <v>NGPL</v>
          </cell>
        </row>
        <row r="15">
          <cell r="B15" t="str">
            <v>  Iowa-Illinois Receipt</v>
          </cell>
        </row>
        <row r="16">
          <cell r="B16" t="str">
            <v>Algonquin, citygate(restricted)</v>
          </cell>
        </row>
        <row r="17">
          <cell r="B17" t="str">
            <v>Algonquin, citygate(non-restricted)</v>
          </cell>
          <cell r="C17">
            <v>2.31</v>
          </cell>
          <cell r="D17">
            <v>5600</v>
          </cell>
          <cell r="E17">
            <v>2.31</v>
          </cell>
          <cell r="F17">
            <v>2.31</v>
          </cell>
        </row>
        <row r="18">
          <cell r="B18" t="str">
            <v>Niagara, (NRG, Tenn)</v>
          </cell>
        </row>
        <row r="19">
          <cell r="B19" t="str">
            <v>Mid-Atlantic City Gates</v>
          </cell>
        </row>
        <row r="20">
          <cell r="B20" t="str">
            <v> CNG</v>
          </cell>
        </row>
        <row r="21">
          <cell r="B21" t="str">
            <v> Columbia</v>
          </cell>
        </row>
        <row r="22">
          <cell r="B22" t="str">
            <v> Iroquois IT Zone 2</v>
          </cell>
          <cell r="C22">
            <v>2.32</v>
          </cell>
          <cell r="D22">
            <v>5000</v>
          </cell>
          <cell r="E22">
            <v>2.32</v>
          </cell>
          <cell r="F22">
            <v>2.32</v>
          </cell>
        </row>
        <row r="23">
          <cell r="B23" t="str">
            <v> National Fuel Gas</v>
          </cell>
        </row>
        <row r="24">
          <cell r="B24" t="str">
            <v> Tenn, zones 4-5</v>
          </cell>
        </row>
        <row r="25">
          <cell r="B25" t="str">
            <v> Tex. Eastern, M-3</v>
          </cell>
          <cell r="C25">
            <v>2.242</v>
          </cell>
          <cell r="D25">
            <v>409000</v>
          </cell>
          <cell r="E25">
            <v>2.1</v>
          </cell>
          <cell r="F25">
            <v>2.29</v>
          </cell>
        </row>
        <row r="26">
          <cell r="B26" t="str">
            <v> Transco, Zone 6 (non-NY)</v>
          </cell>
          <cell r="C26">
            <v>2.267</v>
          </cell>
          <cell r="D26">
            <v>110000</v>
          </cell>
          <cell r="E26">
            <v>2.1</v>
          </cell>
          <cell r="F26">
            <v>2.31</v>
          </cell>
        </row>
        <row r="27">
          <cell r="B27" t="str">
            <v> Transco, Zone 6 (NY)</v>
          </cell>
          <cell r="C27">
            <v>2.285</v>
          </cell>
          <cell r="D27">
            <v>211000</v>
          </cell>
          <cell r="E27">
            <v>2.1</v>
          </cell>
          <cell r="F27">
            <v>2.32</v>
          </cell>
        </row>
        <row r="28">
          <cell r="B28" t="str">
            <v>Tenn, Zone 6</v>
          </cell>
        </row>
        <row r="29">
          <cell r="B29" t="str">
            <v>Algonquin, into</v>
          </cell>
        </row>
        <row r="30">
          <cell r="B30" t="str">
            <v>Dracut (into Tenn)</v>
          </cell>
          <cell r="C30">
            <v>2.12</v>
          </cell>
          <cell r="D30">
            <v>10000</v>
          </cell>
          <cell r="E30">
            <v>2.12</v>
          </cell>
          <cell r="F30">
            <v>2.12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5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6.41"/>
    <col collapsed="false" customWidth="true" hidden="false" outlineLevel="0" max="2" min="2" style="0" width="32.56"/>
    <col collapsed="false" customWidth="true" hidden="true" outlineLevel="0" max="3" min="3" style="0" width="26.13"/>
    <col collapsed="false" customWidth="true" hidden="false" outlineLevel="0" max="4" min="4" style="2" width="11.42"/>
    <col collapsed="false" customWidth="true" hidden="false" outlineLevel="0" max="5" min="5" style="3" width="18.7"/>
    <col collapsed="false" customWidth="true" hidden="false" outlineLevel="0" max="7" min="6" style="2" width="6.7"/>
    <col collapsed="false" customWidth="true" hidden="false" outlineLevel="0" max="8" min="8" style="4" width="12.7"/>
    <col collapsed="false" customWidth="true" hidden="false" outlineLevel="0" max="13" min="9" style="5" width="9.14"/>
  </cols>
  <sheetData>
    <row r="1" customFormat="false" ht="18.75" hidden="false" customHeight="false" outlineLevel="0" collapsed="false">
      <c r="A1" s="6" t="s">
        <v>0</v>
      </c>
      <c r="D1" s="7"/>
    </row>
    <row r="2" customFormat="false" ht="15" hidden="false" customHeight="false" outlineLevel="0" collapsed="false">
      <c r="A2" s="8"/>
      <c r="B2" s="9" t="s">
        <v>1</v>
      </c>
      <c r="C2" s="9"/>
      <c r="D2" s="10" t="n">
        <f aca="true">TODAY()+1</f>
        <v>45927</v>
      </c>
    </row>
    <row r="3" customFormat="false" ht="15.75" hidden="false" customHeight="false" outlineLevel="0" collapsed="false"/>
    <row r="4" customFormat="false" ht="15" hidden="false" customHeight="false" outlineLevel="0" collapsed="false">
      <c r="D4" s="11"/>
      <c r="E4" s="12" t="s">
        <v>2</v>
      </c>
      <c r="F4" s="13"/>
      <c r="G4" s="13"/>
      <c r="I4" s="14" t="s">
        <v>3</v>
      </c>
      <c r="J4" s="14" t="s">
        <v>4</v>
      </c>
      <c r="K4" s="14" t="s">
        <v>5</v>
      </c>
      <c r="L4" s="14" t="s">
        <v>6</v>
      </c>
    </row>
    <row r="5" customFormat="false" ht="19.5" hidden="false" customHeight="false" outlineLevel="0" collapsed="false">
      <c r="A5" s="15" t="s">
        <v>7</v>
      </c>
      <c r="D5" s="16" t="s">
        <v>8</v>
      </c>
      <c r="E5" s="17" t="s">
        <v>9</v>
      </c>
      <c r="F5" s="18" t="s">
        <v>10</v>
      </c>
      <c r="G5" s="18" t="s">
        <v>11</v>
      </c>
      <c r="I5" s="19" t="s">
        <v>12</v>
      </c>
      <c r="J5" s="19" t="s">
        <v>13</v>
      </c>
      <c r="K5" s="19" t="s">
        <v>13</v>
      </c>
      <c r="L5" s="19" t="s">
        <v>13</v>
      </c>
    </row>
    <row r="6" customFormat="false" ht="15" hidden="false" customHeight="false" outlineLevel="0" collapsed="false">
      <c r="B6" s="20" t="s">
        <v>14</v>
      </c>
      <c r="C6" s="20" t="s">
        <v>14</v>
      </c>
      <c r="D6" s="21"/>
      <c r="E6" s="22"/>
      <c r="F6" s="21"/>
      <c r="G6" s="21"/>
      <c r="N6" s="20"/>
    </row>
    <row r="7" customFormat="false" ht="15" hidden="false" customHeight="false" outlineLevel="0" collapsed="false">
      <c r="A7" s="1" t="s">
        <v>15</v>
      </c>
      <c r="B7" s="0" t="s">
        <v>16</v>
      </c>
      <c r="C7" s="0" t="s">
        <v>16</v>
      </c>
      <c r="D7" s="23" t="n">
        <f aca="false">IF(VLOOKUP($C7,[1]West!$B$2:$K$200,2,FALSE())="","",VLOOKUP($C7,[1]West!$B$2:$K$200,2,FALSE()))</f>
        <v>1.655</v>
      </c>
      <c r="E7" s="24" t="n">
        <f aca="false">IF(VLOOKUP($C7,[1]West!$B$2:$K$200,3,FALSE())="","",VLOOKUP($C7,[1]West!$B$2:$K$200,3,FALSE()))</f>
        <v>451000</v>
      </c>
      <c r="F7" s="23" t="n">
        <f aca="false">IF(VLOOKUP($C7,[1]West!$B$2:$K$200,4,FALSE())="","",VLOOKUP($C7,[1]West!$B$2:$K$200,4,FALSE()))</f>
        <v>1.59</v>
      </c>
      <c r="G7" s="23" t="n">
        <f aca="false">IF(VLOOKUP($C7,[1]West!$B$2:$K$200,5,FALSE())="","",VLOOKUP($C7,[1]West!$B$2:$K$200,5,FALSE()))</f>
        <v>1.67</v>
      </c>
      <c r="H7" s="4" t="str">
        <f aca="false">IF(OR(E7="",F7=""),"",IF(AND(D7&gt;=F7,D7&lt;=G7),"","Check Range"))</f>
        <v/>
      </c>
      <c r="I7" s="25"/>
      <c r="J7" s="25"/>
      <c r="K7" s="25"/>
      <c r="L7" s="25"/>
    </row>
    <row r="8" customFormat="false" ht="15" hidden="false" customHeight="false" outlineLevel="0" collapsed="false">
      <c r="A8" s="1" t="s">
        <v>17</v>
      </c>
      <c r="B8" s="0" t="s">
        <v>18</v>
      </c>
      <c r="C8" s="0" t="s">
        <v>18</v>
      </c>
      <c r="D8" s="23" t="str">
        <f aca="false">IF(VLOOKUP($C8,[2]Central!$B$2:$K$200,2,FALSE())="","",VLOOKUP($C8,[2]Central!$B$2:$K$200,2,FALSE()))</f>
        <v/>
      </c>
      <c r="E8" s="24" t="str">
        <f aca="false">IF(VLOOKUP($C8,[2]Central!$B$2:$K$200,3,FALSE())="","",VLOOKUP($C8,[2]Central!$B$2:$K$200,3,FALSE()))</f>
        <v/>
      </c>
      <c r="F8" s="23" t="str">
        <f aca="false">IF(VLOOKUP($C8,[2]Central!$B$2:$K$200,4,FALSE())="","",VLOOKUP($C8,[2]Central!$B$2:$K$200,4,FALSE()))</f>
        <v/>
      </c>
      <c r="G8" s="23" t="str">
        <f aca="false">IF(VLOOKUP($C8,[2]Central!$B$2:$K$200,5,FALSE())="","",VLOOKUP($C8,[2]Central!$B$2:$K$200,5,FALSE()))</f>
        <v/>
      </c>
      <c r="H8" s="4" t="str">
        <f aca="false">IF(OR(E8="",F8=""),"",IF(AND(D8&gt;=F8,D8&lt;=G8),"","Check Range"))</f>
        <v/>
      </c>
      <c r="I8" s="25"/>
      <c r="J8" s="25"/>
      <c r="K8" s="25"/>
      <c r="L8" s="25"/>
    </row>
    <row r="9" customFormat="false" ht="15" hidden="false" customHeight="false" outlineLevel="0" collapsed="false">
      <c r="A9" s="1" t="s">
        <v>19</v>
      </c>
      <c r="B9" s="0" t="s">
        <v>20</v>
      </c>
      <c r="C9" s="0" t="s">
        <v>20</v>
      </c>
      <c r="D9" s="23" t="n">
        <f aca="false">[3]Texas!C4</f>
        <v>1.7</v>
      </c>
      <c r="E9" s="24" t="n">
        <f aca="false">[3]Texas!D4</f>
        <v>259890</v>
      </c>
      <c r="F9" s="23" t="n">
        <f aca="false">[3]Texas!E4</f>
        <v>1.66</v>
      </c>
      <c r="G9" s="23" t="n">
        <f aca="false">[3]Texas!F4</f>
        <v>1.74</v>
      </c>
      <c r="H9" s="4" t="str">
        <f aca="false">IF(OR(E9="",F9=""),"",IF(AND(D9&gt;=F9,D9&lt;=G9),"","Check Range"))</f>
        <v/>
      </c>
      <c r="I9" s="25"/>
      <c r="J9" s="25"/>
      <c r="K9" s="25"/>
      <c r="L9" s="25"/>
    </row>
    <row r="10" customFormat="false" ht="15" hidden="false" customHeight="false" outlineLevel="0" collapsed="false">
      <c r="A10" s="1" t="s">
        <v>15</v>
      </c>
      <c r="B10" s="0" t="s">
        <v>21</v>
      </c>
      <c r="C10" s="0" t="s">
        <v>21</v>
      </c>
      <c r="D10" s="23" t="str">
        <f aca="false">IF(VLOOKUP($C10,[1]West!$B$2:$K$200,2,FALSE())="","",VLOOKUP($C10,[1]West!$B$2:$K$200,2,FALSE()))</f>
        <v/>
      </c>
      <c r="E10" s="24" t="str">
        <f aca="false">IF(VLOOKUP($C10,[1]West!$B$2:$K$200,3,FALSE())="","",VLOOKUP($C10,[1]West!$B$2:$K$200,3,FALSE()))</f>
        <v/>
      </c>
      <c r="F10" s="23" t="str">
        <f aca="false">IF(VLOOKUP($C10,[1]West!$B$2:$K$200,4,FALSE())="","",VLOOKUP($C10,[1]West!$B$2:$K$200,4,FALSE()))</f>
        <v/>
      </c>
      <c r="G10" s="23" t="str">
        <f aca="false">IF(VLOOKUP($C10,[1]West!$B$2:$K$200,5,FALSE())="","",VLOOKUP($C10,[1]West!$B$2:$K$200,5,FALSE()))</f>
        <v/>
      </c>
      <c r="H10" s="4" t="str">
        <f aca="false">IF(OR(E10="",F10=""),"",IF(AND(D10&gt;=F10,D10&lt;=G10),"","Check Range"))</f>
        <v/>
      </c>
      <c r="I10" s="25"/>
      <c r="J10" s="25"/>
      <c r="K10" s="25"/>
      <c r="L10" s="25"/>
    </row>
    <row r="11" customFormat="false" ht="15" hidden="false" customHeight="false" outlineLevel="0" collapsed="false">
      <c r="D11" s="21"/>
      <c r="E11" s="22"/>
      <c r="F11" s="21"/>
      <c r="G11" s="21"/>
    </row>
    <row r="12" customFormat="false" ht="15" hidden="false" customHeight="false" outlineLevel="0" collapsed="false">
      <c r="B12" s="20" t="s">
        <v>22</v>
      </c>
      <c r="C12" s="20" t="s">
        <v>22</v>
      </c>
      <c r="D12" s="21"/>
      <c r="E12" s="22"/>
      <c r="F12" s="21"/>
      <c r="G12" s="21"/>
      <c r="N12" s="20"/>
    </row>
    <row r="13" customFormat="false" ht="15" hidden="false" customHeight="false" outlineLevel="0" collapsed="false">
      <c r="A13" s="1" t="s">
        <v>19</v>
      </c>
      <c r="B13" s="0" t="s">
        <v>23</v>
      </c>
      <c r="C13" s="0" t="s">
        <v>23</v>
      </c>
      <c r="D13" s="23" t="n">
        <f aca="false">IF(VLOOKUP($C13,[3]Texas!$B$2:$K$200,2,FALSE())="","",VLOOKUP($C13,[3]Texas!$B$2:$K$200,2,FALSE()))</f>
        <v>1.845</v>
      </c>
      <c r="E13" s="24" t="n">
        <f aca="false">IF(VLOOKUP($C13,[3]Texas!$B$2:$K$200,3,FALSE())="","",VLOOKUP($C13,[3]Texas!$B$2:$K$200,3,FALSE()))</f>
        <v>70350</v>
      </c>
      <c r="F13" s="23" t="n">
        <f aca="false">IF(VLOOKUP($C13,[3]Texas!$B$2:$K$200,4,FALSE())="","",VLOOKUP($C13,[3]Texas!$B$2:$K$200,4,FALSE()))</f>
        <v>1.805</v>
      </c>
      <c r="G13" s="23" t="n">
        <f aca="false">IF(VLOOKUP($C13,[3]Texas!$B$2:$K$200,5,FALSE())="","",VLOOKUP($C13,[3]Texas!$B$2:$K$200,5,FALSE()))</f>
        <v>1.87</v>
      </c>
      <c r="H13" s="4" t="str">
        <f aca="false">IF(OR(E13="",F13=""),"",IF(AND(D13&gt;=F13,D13&lt;=G13),"","Check Range"))</f>
        <v/>
      </c>
      <c r="I13" s="25"/>
      <c r="J13" s="25"/>
      <c r="K13" s="25"/>
      <c r="L13" s="25"/>
    </row>
    <row r="14" customFormat="false" ht="15" hidden="false" customHeight="false" outlineLevel="0" collapsed="false">
      <c r="A14" s="1" t="s">
        <v>24</v>
      </c>
      <c r="B14" s="0" t="s">
        <v>25</v>
      </c>
      <c r="C14" s="0" t="s">
        <v>25</v>
      </c>
      <c r="D14" s="23" t="n">
        <f aca="false">IF(VLOOKUP($C14,[4]Southeast!$B$2:$K$200,2,FALSE())="","",VLOOKUP($C14,[4]Southeast!$B$2:$K$200,2,FALSE()))</f>
        <v>1.89</v>
      </c>
      <c r="E14" s="24" t="n">
        <f aca="false">IF(VLOOKUP($C14,[4]Southeast!$B$2:$K$200,3,FALSE())="","",VLOOKUP($C14,[4]Southeast!$B$2:$K$200,3,FALSE()))</f>
        <v>10000</v>
      </c>
      <c r="F14" s="23" t="n">
        <f aca="false">IF(VLOOKUP($C14,[4]Southeast!$B$2:$K$200,4,FALSE())="","",VLOOKUP($C14,[4]Southeast!$B$2:$K$200,4,FALSE()))</f>
        <v>1.89</v>
      </c>
      <c r="G14" s="23" t="n">
        <f aca="false">IF(VLOOKUP($C14,[4]Southeast!$B$2:$K$200,5,FALSE())="","",VLOOKUP($C14,[4]Southeast!$B$2:$K$200,5,FALSE()))</f>
        <v>1.89</v>
      </c>
      <c r="H14" s="4" t="str">
        <f aca="false">IF(OR(E14="",F14=""),"",IF(AND(D14&gt;=F14,D14&lt;=G14),"","Check Range"))</f>
        <v/>
      </c>
      <c r="I14" s="25"/>
      <c r="J14" s="25"/>
      <c r="K14" s="25"/>
      <c r="L14" s="25"/>
    </row>
    <row r="15" customFormat="false" ht="15" hidden="false" customHeight="false" outlineLevel="0" collapsed="false">
      <c r="B15" s="0" t="s">
        <v>26</v>
      </c>
      <c r="C15" s="0" t="s">
        <v>26</v>
      </c>
      <c r="D15" s="23"/>
      <c r="E15" s="24"/>
      <c r="F15" s="23"/>
      <c r="G15" s="23"/>
      <c r="H15" s="4" t="str">
        <f aca="false">IF(OR(E15="",F15=""),"",IF(AND(D15&gt;=F15,D15&lt;=G15),"","Check Range"))</f>
        <v/>
      </c>
      <c r="I15" s="25"/>
      <c r="J15" s="25"/>
      <c r="K15" s="25"/>
      <c r="L15" s="25"/>
    </row>
    <row r="16" customFormat="false" ht="15" hidden="false" customHeight="false" outlineLevel="0" collapsed="false">
      <c r="A16" s="1" t="s">
        <v>17</v>
      </c>
      <c r="B16" s="0" t="s">
        <v>27</v>
      </c>
      <c r="C16" s="0" t="s">
        <v>27</v>
      </c>
      <c r="D16" s="23" t="str">
        <f aca="false">IF(VLOOKUP($C16,[2]Central!$B$2:$K$200,2,FALSE())="","",VLOOKUP($C16,[2]Central!$B$2:$K$200,2,FALSE()))</f>
        <v/>
      </c>
      <c r="E16" s="24" t="str">
        <f aca="false">IF(VLOOKUP($C16,[2]Central!$B$2:$K$200,3,FALSE())="","",VLOOKUP($C16,[2]Central!$B$2:$K$200,3,FALSE()))</f>
        <v/>
      </c>
      <c r="F16" s="23" t="str">
        <f aca="false">IF(VLOOKUP($C16,[2]Central!$B$2:$K$200,4,FALSE())="","",VLOOKUP($C16,[2]Central!$B$2:$K$200,4,FALSE()))</f>
        <v/>
      </c>
      <c r="G16" s="23" t="str">
        <f aca="false">IF(VLOOKUP($C16,[2]Central!$B$2:$K$200,5,FALSE())="","",VLOOKUP($C16,[2]Central!$B$2:$K$200,5,FALSE()))</f>
        <v/>
      </c>
      <c r="H16" s="4" t="str">
        <f aca="false">IF(OR(E16="",F16=""),"",IF(AND(D16&gt;=F16,D16&lt;=G16),"","Check Range"))</f>
        <v/>
      </c>
      <c r="I16" s="25"/>
      <c r="J16" s="25"/>
      <c r="K16" s="25"/>
      <c r="L16" s="25"/>
    </row>
    <row r="17" customFormat="false" ht="15" hidden="false" customHeight="false" outlineLevel="0" collapsed="false">
      <c r="A17" s="1" t="s">
        <v>17</v>
      </c>
      <c r="B17" s="0" t="s">
        <v>28</v>
      </c>
      <c r="C17" s="0" t="s">
        <v>28</v>
      </c>
      <c r="D17" s="23" t="str">
        <f aca="false">IF(VLOOKUP($C17,[2]Central!$B$2:$K$200,2,FALSE())="","",VLOOKUP($C17,[2]Central!$B$2:$K$200,2,FALSE()))</f>
        <v/>
      </c>
      <c r="E17" s="24" t="str">
        <f aca="false">IF(VLOOKUP($C17,[2]Central!$B$2:$K$200,3,FALSE())="","",VLOOKUP($C17,[2]Central!$B$2:$K$200,3,FALSE()))</f>
        <v/>
      </c>
      <c r="F17" s="23" t="str">
        <f aca="false">IF(VLOOKUP($C17,[2]Central!$B$2:$K$200,4,FALSE())="","",VLOOKUP($C17,[2]Central!$B$2:$K$200,4,FALSE()))</f>
        <v/>
      </c>
      <c r="G17" s="23" t="str">
        <f aca="false">IF(VLOOKUP($C17,[2]Central!$B$2:$K$200,5,FALSE())="","",VLOOKUP($C17,[2]Central!$B$2:$K$200,5,FALSE()))</f>
        <v/>
      </c>
      <c r="H17" s="4" t="str">
        <f aca="false">IF(OR(E17="",F17=""),"",IF(AND(D17&gt;=F17,D17&lt;=G17),"","Check Range"))</f>
        <v/>
      </c>
      <c r="I17" s="25"/>
      <c r="J17" s="25"/>
      <c r="K17" s="25"/>
      <c r="L17" s="25"/>
    </row>
    <row r="18" customFormat="false" ht="15" hidden="false" customHeight="false" outlineLevel="0" collapsed="false">
      <c r="A18" s="1" t="s">
        <v>17</v>
      </c>
      <c r="B18" s="0" t="s">
        <v>29</v>
      </c>
      <c r="C18" s="26" t="s">
        <v>30</v>
      </c>
      <c r="D18" s="23" t="str">
        <f aca="false">IF(VLOOKUP($C18,[2]Central!$B$2:$K$200,2,FALSE())="","",VLOOKUP($C18,[2]Central!$B$2:$K$200,2,FALSE()))</f>
        <v/>
      </c>
      <c r="E18" s="24" t="str">
        <f aca="false">IF(VLOOKUP($C18,[2]Central!$B$2:$K$200,3,FALSE())="","",VLOOKUP($C18,[2]Central!$B$2:$K$200,3,FALSE()))</f>
        <v/>
      </c>
      <c r="F18" s="23" t="str">
        <f aca="false">IF(VLOOKUP($C18,[2]Central!$B$2:$K$200,4,FALSE())="","",VLOOKUP($C18,[2]Central!$B$2:$K$200,5,FALSE()))</f>
        <v/>
      </c>
      <c r="G18" s="23" t="str">
        <f aca="false">IF(VLOOKUP($C18,[2]Central!$B$2:$K$200,5,FALSE())="","",VLOOKUP($C18,[2]Central!$B$2:$K$200,5,FALSE()))</f>
        <v/>
      </c>
      <c r="H18" s="4" t="str">
        <f aca="false">IF(OR(E18="",F18=""),"",IF(AND(D18&gt;=F18,D18&lt;=G18),"","Check Range"))</f>
        <v/>
      </c>
      <c r="I18" s="25"/>
      <c r="J18" s="25"/>
      <c r="K18" s="25"/>
      <c r="L18" s="25"/>
    </row>
    <row r="19" customFormat="false" ht="15" hidden="false" customHeight="false" outlineLevel="0" collapsed="false">
      <c r="A19" s="1" t="s">
        <v>17</v>
      </c>
      <c r="B19" s="0" t="s">
        <v>31</v>
      </c>
      <c r="C19" s="26" t="s">
        <v>32</v>
      </c>
      <c r="D19" s="23" t="str">
        <f aca="false">IF(VLOOKUP($C19,[2]Central!$B$2:$K$200,2,FALSE())="","",VLOOKUP($C19,[2]Central!$B$2:$K$200,2,FALSE()))</f>
        <v/>
      </c>
      <c r="E19" s="24" t="str">
        <f aca="false">IF(VLOOKUP($C19,[2]Central!$B$2:$K$200,3,FALSE())="","",VLOOKUP($C19,[2]Central!$B$2:$K$200,3,FALSE()))</f>
        <v/>
      </c>
      <c r="F19" s="23" t="str">
        <f aca="false">IF(VLOOKUP($C19,[2]Central!$B$2:$K$200,4,FALSE())="","",VLOOKUP($C19,[2]Central!$B$2:$K$200,4,FALSE()))</f>
        <v/>
      </c>
      <c r="G19" s="23" t="str">
        <f aca="false">IF(VLOOKUP($C19,[2]Central!$B$2:$K$200,5,FALSE())="","",VLOOKUP($C19,[2]Central!$B$2:$K$200,5,FALSE()))</f>
        <v/>
      </c>
      <c r="H19" s="4" t="str">
        <f aca="false">IF(OR(E19="",F19=""),"",IF(AND(D19&gt;=F19,D19&lt;=G19),"","Check Range"))</f>
        <v/>
      </c>
      <c r="I19" s="25"/>
      <c r="J19" s="25"/>
      <c r="K19" s="25"/>
      <c r="L19" s="25"/>
    </row>
    <row r="20" customFormat="false" ht="15" hidden="false" customHeight="false" outlineLevel="0" collapsed="false">
      <c r="A20" s="1" t="s">
        <v>19</v>
      </c>
      <c r="B20" s="0" t="s">
        <v>33</v>
      </c>
      <c r="C20" s="27" t="s">
        <v>34</v>
      </c>
      <c r="D20" s="23" t="str">
        <f aca="false">IF(VLOOKUP($C20,[3]Texas!$B$2:$K$200,2,FALSE())="","",VLOOKUP($C20,[3]Texas!$B$2:$K$200,2,FALSE()))</f>
        <v/>
      </c>
      <c r="E20" s="24" t="str">
        <f aca="false">IF(VLOOKUP($C20,[3]Texas!$B$2:$K$200,3,FALSE())="","",VLOOKUP($C20,[3]Texas!$B$2:$K$200,3,FALSE()))</f>
        <v/>
      </c>
      <c r="F20" s="23" t="str">
        <f aca="false">IF(VLOOKUP($C20,[3]Texas!$B$2:$K$200,4,FALSE())="","",VLOOKUP($C20,[3]Texas!$B$2:$K$200,4,FALSE()))</f>
        <v/>
      </c>
      <c r="G20" s="23" t="str">
        <f aca="false">IF(VLOOKUP($C20,[3]Texas!$B$2:$K$200,5,FALSE())="","",VLOOKUP($C20,[3]Texas!$B$2:$K$200,5,FALSE()))</f>
        <v/>
      </c>
      <c r="H20" s="4" t="str">
        <f aca="false">IF(OR(E20="",F20=""),"",IF(AND(D20&gt;=F20,D20&lt;=G20),"","Check Range"))</f>
        <v/>
      </c>
      <c r="I20" s="25"/>
      <c r="J20" s="25"/>
      <c r="K20" s="25"/>
      <c r="L20" s="25"/>
    </row>
    <row r="21" customFormat="false" ht="15" hidden="false" customHeight="false" outlineLevel="0" collapsed="false">
      <c r="A21" s="28" t="s">
        <v>24</v>
      </c>
      <c r="B21" s="0" t="s">
        <v>35</v>
      </c>
      <c r="C21" s="0" t="s">
        <v>35</v>
      </c>
      <c r="D21" s="23" t="n">
        <f aca="false">IF(VLOOKUP($C21,[4]Southeast!$B$2:$K$200,2,FALSE())="","",VLOOKUP($C21,[4]Southeast!$B$2:$K$200,2,FALSE()))</f>
        <v>1.89</v>
      </c>
      <c r="E21" s="24" t="n">
        <f aca="false">IF(VLOOKUP($C21,[4]Southeast!$B$2:$K$200,3,FALSE())="","",VLOOKUP($C21,[4]Southeast!$B$2:$K$200,3,FALSE()))</f>
        <v>11000</v>
      </c>
      <c r="F21" s="23" t="n">
        <f aca="false">IF(VLOOKUP($C21,[4]Southeast!$B$2:$K$200,4,FALSE())="","",VLOOKUP($C21,[4]Southeast!$B$2:$K$200,4,FALSE()))</f>
        <v>1.89</v>
      </c>
      <c r="G21" s="23" t="n">
        <f aca="false">IF(VLOOKUP($C21,[4]Southeast!$B$2:$K$200,5,FALSE())="","",VLOOKUP($C21,[4]Southeast!$B$2:$K$200,5,FALSE()))</f>
        <v>1.89</v>
      </c>
      <c r="H21" s="4" t="str">
        <f aca="false">IF(OR(E21="",F21=""),"",IF(AND(D21&gt;=F21,D21&lt;=G21),"","Check Range"))</f>
        <v/>
      </c>
      <c r="I21" s="25"/>
      <c r="J21" s="25"/>
      <c r="K21" s="25"/>
      <c r="L21" s="25"/>
    </row>
    <row r="22" customFormat="false" ht="15" hidden="false" customHeight="false" outlineLevel="0" collapsed="false">
      <c r="A22" s="1" t="s">
        <v>19</v>
      </c>
      <c r="B22" s="0" t="s">
        <v>36</v>
      </c>
      <c r="C22" s="27" t="s">
        <v>37</v>
      </c>
      <c r="D22" s="23" t="str">
        <f aca="false">IF(VLOOKUP($C22,[3]Texas!$B$2:$K$200,2,FALSE())="","",VLOOKUP($C22,[3]Texas!$B$2:$K$200,2,FALSE()))</f>
        <v/>
      </c>
      <c r="E22" s="24" t="str">
        <f aca="false">IF(VLOOKUP($C22,[3]Texas!$B$2:$K$200,3,FALSE())="","",VLOOKUP($C22,[3]Texas!$B$2:$K$200,3,FALSE()))</f>
        <v/>
      </c>
      <c r="F22" s="23" t="str">
        <f aca="false">IF(VLOOKUP($C22,[3]Texas!$B$2:$K$200,4,FALSE())="","",VLOOKUP($C22,[3]Texas!$B$2:$K$200,4,FALSE()))</f>
        <v/>
      </c>
      <c r="G22" s="23" t="str">
        <f aca="false">IF(VLOOKUP($C22,[3]Texas!$B$2:$K$200,5,FALSE())="","",VLOOKUP($C22,[3]Texas!$B$2:$K$200,5,FALSE()))</f>
        <v/>
      </c>
      <c r="H22" s="4" t="str">
        <f aca="false">IF(OR(E22="",F22=""),"",IF(AND(D22&gt;=F22,D22&lt;=G22),"","Check Range"))</f>
        <v/>
      </c>
      <c r="I22" s="25"/>
      <c r="J22" s="25"/>
      <c r="K22" s="25"/>
      <c r="L22" s="25"/>
    </row>
    <row r="23" customFormat="false" ht="15" hidden="false" customHeight="false" outlineLevel="0" collapsed="false">
      <c r="D23" s="21"/>
      <c r="E23" s="22"/>
      <c r="F23" s="21"/>
      <c r="G23" s="21"/>
    </row>
    <row r="24" customFormat="false" ht="15" hidden="false" customHeight="false" outlineLevel="0" collapsed="false">
      <c r="B24" s="20" t="s">
        <v>38</v>
      </c>
      <c r="C24" s="20" t="s">
        <v>38</v>
      </c>
      <c r="D24" s="21"/>
      <c r="E24" s="22"/>
      <c r="F24" s="21"/>
      <c r="G24" s="21"/>
      <c r="N24" s="20"/>
    </row>
    <row r="25" customFormat="false" ht="15" hidden="false" customHeight="false" outlineLevel="0" collapsed="false">
      <c r="A25" s="1" t="s">
        <v>19</v>
      </c>
      <c r="B25" s="0" t="s">
        <v>39</v>
      </c>
      <c r="C25" s="27" t="s">
        <v>40</v>
      </c>
      <c r="D25" s="23" t="n">
        <f aca="false">IF(VLOOKUP($C25,[3]Texas!$B$2:$K$200,2,FALSE())="","",VLOOKUP($C25,[3]Texas!$B$2:$K$200,2,FALSE()))</f>
        <v>1.87</v>
      </c>
      <c r="E25" s="24" t="n">
        <f aca="false">IF(VLOOKUP($C25,[3]Texas!$B$2:$K$200,3,FALSE())="","",VLOOKUP($C25,[3]Texas!$B$2:$K$200,3,FALSE()))</f>
        <v>152000</v>
      </c>
      <c r="F25" s="23" t="n">
        <f aca="false">IF(VLOOKUP($C25,[3]Texas!$B$2:$K$200,4,FALSE())="","",VLOOKUP($C25,[3]Texas!$B$2:$K$200,4,FALSE()))</f>
        <v>1.84</v>
      </c>
      <c r="G25" s="23" t="n">
        <f aca="false">IF(VLOOKUP($C25,[3]Texas!$B$2:$K$200,5,FALSE())="","",VLOOKUP($C25,[3]Texas!$B$2:$K$200,5,FALSE()))</f>
        <v>1.89</v>
      </c>
      <c r="H25" s="4" t="str">
        <f aca="false">IF(OR(E25="",F25=""),"",IF(AND(D25&gt;=F25,D25&lt;=G25),"","Check Range"))</f>
        <v/>
      </c>
      <c r="I25" s="25"/>
      <c r="J25" s="25"/>
      <c r="K25" s="25"/>
      <c r="L25" s="25"/>
    </row>
    <row r="26" customFormat="false" ht="15" hidden="false" customHeight="false" outlineLevel="0" collapsed="false">
      <c r="A26" s="1" t="s">
        <v>19</v>
      </c>
      <c r="B26" s="0" t="s">
        <v>41</v>
      </c>
      <c r="C26" s="0" t="s">
        <v>41</v>
      </c>
      <c r="D26" s="23" t="n">
        <f aca="false">IF(VLOOKUP($C26,[3]Texas!$B$2:$K$200,2,FALSE())="","",VLOOKUP($C26,[3]Texas!$B$2:$K$200,2,FALSE()))</f>
        <v>1.849</v>
      </c>
      <c r="E26" s="24" t="n">
        <f aca="false">IF(VLOOKUP($C26,[3]Texas!$B$2:$K$200,3,FALSE())="","",VLOOKUP($C26,[3]Texas!$B$2:$K$200,3,FALSE()))</f>
        <v>169000</v>
      </c>
      <c r="F26" s="23" t="n">
        <f aca="false">IF(VLOOKUP($C26,[3]Texas!$B$2:$K$200,4,FALSE())="","",VLOOKUP($C26,[3]Texas!$B$2:$K$200,4,FALSE()))</f>
        <v>1.81</v>
      </c>
      <c r="G26" s="23" t="n">
        <f aca="false">[3]Texas!$F$18</f>
        <v>1.8775</v>
      </c>
      <c r="H26" s="4" t="str">
        <f aca="false">IF(OR(E26="",F26=""),"",IF(AND(D26&gt;=F26,D26&lt;=G26),"","Check Range"))</f>
        <v/>
      </c>
      <c r="I26" s="25"/>
      <c r="J26" s="25"/>
      <c r="K26" s="25"/>
      <c r="L26" s="25"/>
      <c r="M26" s="23"/>
      <c r="N26" s="23"/>
    </row>
    <row r="27" customFormat="false" ht="15" hidden="false" customHeight="false" outlineLevel="0" collapsed="false">
      <c r="A27" s="1" t="s">
        <v>17</v>
      </c>
      <c r="B27" s="0" t="s">
        <v>42</v>
      </c>
      <c r="C27" s="0" t="s">
        <v>42</v>
      </c>
      <c r="D27" s="23" t="str">
        <f aca="false">IF(VLOOKUP($C27,[2]Central!$B$2:$K$200,2,FALSE())="","",VLOOKUP($C27,[2]Central!$B$2:$K$200,2,FALSE()))</f>
        <v/>
      </c>
      <c r="E27" s="24" t="str">
        <f aca="false">IF(VLOOKUP($C27,[2]Central!$B$2:$K$200,3,FALSE())="","",VLOOKUP($C27,[2]Central!$B$2:$K$200,3,FALSE()))</f>
        <v/>
      </c>
      <c r="F27" s="23" t="str">
        <f aca="false">IF(VLOOKUP($C27,[2]Central!$B$2:$K$200,4,FALSE())="","",VLOOKUP($C27,[2]Central!$B$2:$K$200,4,FALSE()))</f>
        <v/>
      </c>
      <c r="G27" s="23" t="str">
        <f aca="false">IF(VLOOKUP($C27,[2]Central!$B$2:$K$200,5,FALSE())="","",VLOOKUP($C27,[2]Central!$B$2:$K$200,5,FALSE()))</f>
        <v/>
      </c>
      <c r="H27" s="4" t="str">
        <f aca="false">IF(OR(E27="",F27=""),"",IF(AND(D27&gt;=F27,D27&lt;=G27),"","Check Range"))</f>
        <v/>
      </c>
      <c r="I27" s="25"/>
      <c r="J27" s="25"/>
      <c r="K27" s="25"/>
      <c r="L27" s="25"/>
    </row>
    <row r="28" customFormat="false" ht="15" hidden="false" customHeight="false" outlineLevel="0" collapsed="false">
      <c r="D28" s="21"/>
      <c r="E28" s="22"/>
      <c r="F28" s="21"/>
      <c r="G28" s="21"/>
      <c r="H28" s="4" t="s">
        <v>43</v>
      </c>
    </row>
    <row r="29" customFormat="false" ht="15" hidden="false" customHeight="false" outlineLevel="0" collapsed="false">
      <c r="B29" s="20" t="s">
        <v>44</v>
      </c>
      <c r="C29" s="20" t="s">
        <v>44</v>
      </c>
      <c r="D29" s="21"/>
      <c r="E29" s="22"/>
      <c r="F29" s="21"/>
      <c r="G29" s="21"/>
      <c r="N29" s="20"/>
    </row>
    <row r="30" customFormat="false" ht="15" hidden="false" customHeight="false" outlineLevel="0" collapsed="false">
      <c r="A30" s="1" t="s">
        <v>17</v>
      </c>
      <c r="B30" s="0" t="s">
        <v>45</v>
      </c>
      <c r="C30" s="0" t="s">
        <v>45</v>
      </c>
      <c r="D30" s="23" t="str">
        <f aca="false">IF(VLOOKUP($C30,[2]Central!$B$2:$K$200,2,FALSE())="","",VLOOKUP($C30,[2]Central!$B$2:$K$200,2,FALSE()))</f>
        <v/>
      </c>
      <c r="E30" s="24" t="str">
        <f aca="false">IF(VLOOKUP($C30,[2]Central!$B$2:$K$200,3,FALSE())="","",VLOOKUP($C30,[2]Central!$B$2:$K$200,3,FALSE()))</f>
        <v/>
      </c>
      <c r="F30" s="23" t="str">
        <f aca="false">IF(VLOOKUP($C30,[2]Central!$B$2:$K$200,4,FALSE())="","",VLOOKUP($C30,[2]Central!$B$2:$K$200,4,FALSE()))</f>
        <v/>
      </c>
      <c r="G30" s="23" t="str">
        <f aca="false">IF(VLOOKUP($C30,[2]Central!$B$2:$K$200,5,FALSE())="","",VLOOKUP($C30,[2]Central!$B$2:$K$200,5,FALSE()))</f>
        <v/>
      </c>
      <c r="H30" s="4" t="str">
        <f aca="false">IF(OR(E30="",F30=""),"",IF(AND(D30&gt;=F30,D30&lt;=G30),"","Check Range"))</f>
        <v/>
      </c>
      <c r="I30" s="25"/>
      <c r="J30" s="25"/>
      <c r="K30" s="25"/>
      <c r="L30" s="25"/>
    </row>
    <row r="31" customFormat="false" ht="15" hidden="false" customHeight="false" outlineLevel="0" collapsed="false">
      <c r="A31" s="1" t="s">
        <v>17</v>
      </c>
      <c r="B31" s="0" t="s">
        <v>46</v>
      </c>
      <c r="C31" s="0" t="s">
        <v>46</v>
      </c>
      <c r="D31" s="23" t="str">
        <f aca="false">IF(VLOOKUP($C31,[2]Central!$B$2:$K$200,2,FALSE())="","",VLOOKUP($C31,[2]Central!$B$2:$K$200,2,FALSE()))</f>
        <v/>
      </c>
      <c r="E31" s="24" t="str">
        <f aca="false">IF(VLOOKUP($C31,[2]Central!$B$2:$K$200,3,FALSE())="","",VLOOKUP($C31,[2]Central!$B$2:$K$200,3,FALSE()))</f>
        <v/>
      </c>
      <c r="F31" s="23" t="str">
        <f aca="false">IF(VLOOKUP($C31,[2]Central!$B$2:$K$200,4,FALSE())="","",VLOOKUP($C31,[2]Central!$B$2:$K$200,4,FALSE()))</f>
        <v/>
      </c>
      <c r="G31" s="23" t="str">
        <f aca="false">IF(VLOOKUP($C31,[2]Central!$B$2:$K$200,5,FALSE())="","",VLOOKUP($C31,[2]Central!$B$2:$K$200,5,FALSE()))</f>
        <v/>
      </c>
      <c r="H31" s="4" t="str">
        <f aca="false">IF(OR(E31="",F31=""),"",IF(AND(D31&gt;=F31,D31&lt;=G31),"","Check Range"))</f>
        <v/>
      </c>
      <c r="I31" s="25"/>
      <c r="J31" s="25"/>
      <c r="K31" s="25"/>
      <c r="L31" s="25"/>
    </row>
    <row r="32" customFormat="false" ht="15" hidden="false" customHeight="false" outlineLevel="0" collapsed="false">
      <c r="A32" s="1" t="s">
        <v>19</v>
      </c>
      <c r="B32" s="0" t="s">
        <v>47</v>
      </c>
      <c r="C32" s="0" t="s">
        <v>47</v>
      </c>
      <c r="D32" s="23" t="str">
        <f aca="false">IF(VLOOKUP($C32,[3]Texas!$B$2:$K$200,2,FALSE())="","",VLOOKUP($C32,[3]Texas!$B$2:$K$200,2,FALSE()))</f>
        <v/>
      </c>
      <c r="E32" s="24" t="str">
        <f aca="false">IF(VLOOKUP($C32,[3]Texas!$B$2:$K$200,3,FALSE())="","",VLOOKUP($C32,[3]Texas!$B$2:$K$200,3,FALSE()))</f>
        <v/>
      </c>
      <c r="F32" s="23" t="str">
        <f aca="false">IF(VLOOKUP($C32,[3]Texas!$B$2:$K$200,4,FALSE())="","",VLOOKUP($C32,[3]Texas!$B$2:$K$200,4,FALSE()))</f>
        <v/>
      </c>
      <c r="G32" s="23" t="str">
        <f aca="false">IF(VLOOKUP($C32,[3]Texas!$B$2:$K$200,5,FALSE())="","",VLOOKUP($C32,[3]Texas!$B$2:$K$200,5,FALSE()))</f>
        <v/>
      </c>
      <c r="H32" s="4" t="str">
        <f aca="false">IF(OR(E32="",F32=""),"",IF(AND(D32&gt;=F32,D32&lt;=G32),"","Check Range"))</f>
        <v/>
      </c>
      <c r="I32" s="25"/>
      <c r="J32" s="25"/>
      <c r="K32" s="25"/>
      <c r="L32" s="25"/>
    </row>
    <row r="33" customFormat="false" ht="15" hidden="false" customHeight="false" outlineLevel="0" collapsed="false">
      <c r="B33" s="26"/>
      <c r="C33" s="26"/>
      <c r="D33" s="21"/>
      <c r="E33" s="22"/>
      <c r="F33" s="21"/>
      <c r="G33" s="21"/>
      <c r="N33" s="26"/>
    </row>
    <row r="34" customFormat="false" ht="15" hidden="false" customHeight="false" outlineLevel="0" collapsed="false">
      <c r="B34" s="20" t="s">
        <v>48</v>
      </c>
      <c r="C34" s="20" t="s">
        <v>48</v>
      </c>
      <c r="D34" s="21"/>
      <c r="E34" s="22"/>
      <c r="F34" s="21"/>
      <c r="G34" s="21"/>
      <c r="N34" s="20"/>
    </row>
    <row r="35" customFormat="false" ht="15" hidden="false" customHeight="false" outlineLevel="0" collapsed="false">
      <c r="A35" s="1" t="s">
        <v>19</v>
      </c>
      <c r="B35" s="0" t="s">
        <v>49</v>
      </c>
      <c r="C35" s="0" t="s">
        <v>49</v>
      </c>
      <c r="D35" s="23" t="str">
        <f aca="false">IF(VLOOKUP($C35,[3]Texas!$B$2:$K$200,2,FALSE())="","",VLOOKUP($C35,[3]Texas!$B$2:$K$200,2,FALSE()))</f>
        <v/>
      </c>
      <c r="E35" s="24" t="str">
        <f aca="false">IF(VLOOKUP($C35,[3]Texas!$B$2:$K$200,3,FALSE())="","",VLOOKUP($C35,[3]Texas!$B$2:$K$200,3,FALSE()))</f>
        <v/>
      </c>
      <c r="F35" s="23" t="str">
        <f aca="false">IF(VLOOKUP($C35,[3]Texas!$B$2:$K$200,4,FALSE())="","",VLOOKUP($C35,[3]Texas!$B$2:$K$200,4,FALSE()))</f>
        <v/>
      </c>
      <c r="G35" s="23" t="str">
        <f aca="false">IF(VLOOKUP($C35,[3]Texas!$B$2:$K$200,5,FALSE())="","",VLOOKUP($C35,[3]Texas!$B$2:$K$200,5,FALSE()))</f>
        <v/>
      </c>
      <c r="H35" s="4" t="str">
        <f aca="false">IF(OR(E35="",F35=""),"",IF(AND(D35&gt;=F35,D35&lt;=G35),"","Check Range"))</f>
        <v/>
      </c>
      <c r="I35" s="25"/>
      <c r="J35" s="25"/>
      <c r="K35" s="25"/>
      <c r="L35" s="25"/>
    </row>
    <row r="36" customFormat="false" ht="15" hidden="false" customHeight="false" outlineLevel="0" collapsed="false">
      <c r="A36" s="1" t="s">
        <v>24</v>
      </c>
      <c r="B36" s="0" t="s">
        <v>50</v>
      </c>
      <c r="C36" s="0" t="s">
        <v>50</v>
      </c>
      <c r="D36" s="23" t="str">
        <f aca="false">IF(VLOOKUP($C36,[4]Southeast!$B$2:$K$200,2,FALSE())="","",VLOOKUP($C36,[4]Southeast!$B$2:$K$200,2,FALSE()))</f>
        <v/>
      </c>
      <c r="E36" s="24" t="str">
        <f aca="false">IF(VLOOKUP($C36,[4]Southeast!$B$2:$K$200,3,FALSE())="","",VLOOKUP($C36,[4]Southeast!$B$2:$K$200,3,FALSE()))</f>
        <v/>
      </c>
      <c r="F36" s="23" t="str">
        <f aca="false">IF(VLOOKUP($C36,[4]Southeast!$B$2:$K$200,4,FALSE())="","",VLOOKUP($C36,[4]Southeast!$B$2:$K$200,4,FALSE()))</f>
        <v/>
      </c>
      <c r="G36" s="23" t="str">
        <f aca="false">IF(VLOOKUP($C36,[4]Southeast!$B$2:$K$200,5,FALSE())="","",VLOOKUP($C36,[4]Southeast!$B$2:$K$200,5,FALSE()))</f>
        <v/>
      </c>
      <c r="H36" s="4" t="str">
        <f aca="false">IF(OR(E36="",F36=""),"",IF(AND(D36&gt;=F36,D36&lt;=G36),"","Check Range"))</f>
        <v/>
      </c>
      <c r="I36" s="25"/>
      <c r="J36" s="25"/>
      <c r="K36" s="25"/>
      <c r="L36" s="25"/>
    </row>
    <row r="37" customFormat="false" ht="15" hidden="false" customHeight="false" outlineLevel="0" collapsed="false">
      <c r="A37" s="1" t="s">
        <v>19</v>
      </c>
      <c r="B37" s="0" t="s">
        <v>51</v>
      </c>
      <c r="C37" s="0" t="s">
        <v>51</v>
      </c>
      <c r="D37" s="23" t="str">
        <f aca="false">IF(VLOOKUP($C37,[3]Texas!$B$2:$K$200,2,FALSE())="","",VLOOKUP($C37,[3]Texas!$B$2:$K$200,2,FALSE()))</f>
        <v/>
      </c>
      <c r="E37" s="24" t="str">
        <f aca="false">IF(VLOOKUP($C37,[3]Texas!$B$2:$K$200,3,FALSE())="","",VLOOKUP($C37,[3]Texas!$B$2:$K$200,3,FALSE()))</f>
        <v/>
      </c>
      <c r="F37" s="23" t="str">
        <f aca="false">IF(VLOOKUP($C37,[3]Texas!$B$2:$K$200,4,FALSE())="","",VLOOKUP($C37,[3]Texas!$B$2:$K$200,4,FALSE()))</f>
        <v/>
      </c>
      <c r="G37" s="23" t="str">
        <f aca="false">IF(VLOOKUP($C37,[3]Texas!$B$2:$K$200,5,FALSE())="","",VLOOKUP($C37,[3]Texas!$B$2:$K$200,5,FALSE()))</f>
        <v/>
      </c>
      <c r="H37" s="4" t="str">
        <f aca="false">IF(OR(E37="",F37=""),"",IF(AND(D37&gt;=F37,D37&lt;=G37),"","Check Range"))</f>
        <v/>
      </c>
      <c r="I37" s="25"/>
      <c r="J37" s="25"/>
      <c r="K37" s="25"/>
      <c r="L37" s="25"/>
    </row>
    <row r="38" customFormat="false" ht="15" hidden="false" customHeight="false" outlineLevel="0" collapsed="false">
      <c r="A38" s="1" t="s">
        <v>24</v>
      </c>
      <c r="B38" s="0" t="s">
        <v>52</v>
      </c>
      <c r="C38" s="0" t="s">
        <v>52</v>
      </c>
      <c r="D38" s="23" t="n">
        <f aca="false">IF(VLOOKUP($C38,[4]Southeast!$B$2:$K$200,2,FALSE())="","",VLOOKUP($C38,[4]Southeast!$B$2:$K$200,2,FALSE()))</f>
        <v>1.88</v>
      </c>
      <c r="E38" s="24" t="n">
        <f aca="false">IF(VLOOKUP($C38,[4]Southeast!$B$2:$K$200,3,FALSE())="","",VLOOKUP($C38,[4]Southeast!$B$2:$K$200,3,FALSE()))</f>
        <v>15000</v>
      </c>
      <c r="F38" s="23" t="n">
        <f aca="false">IF(VLOOKUP($C38,[4]Southeast!$B$2:$K$200,4,FALSE())="","",VLOOKUP($C38,[4]Southeast!$B$2:$K$200,4,FALSE()))</f>
        <v>1.88</v>
      </c>
      <c r="G38" s="23" t="n">
        <f aca="false">IF(VLOOKUP($C38,[4]Southeast!$B$2:$K$200,5,FALSE())="","",VLOOKUP($C38,[4]Southeast!$B$2:$K$200,5,FALSE()))</f>
        <v>1.88</v>
      </c>
      <c r="H38" s="4" t="str">
        <f aca="false">IF(OR(E38="",F38=""),"",IF(AND(D38&gt;=F38,D38&lt;=G38),"","Check Range"))</f>
        <v/>
      </c>
      <c r="I38" s="25"/>
      <c r="J38" s="25"/>
      <c r="K38" s="25"/>
      <c r="L38" s="25"/>
    </row>
    <row r="39" customFormat="false" ht="15" hidden="false" customHeight="false" outlineLevel="0" collapsed="false">
      <c r="B39" s="0" t="s">
        <v>53</v>
      </c>
      <c r="C39" s="0" t="s">
        <v>53</v>
      </c>
      <c r="D39" s="23"/>
      <c r="E39" s="24"/>
      <c r="F39" s="29"/>
      <c r="G39" s="29"/>
      <c r="H39" s="4" t="str">
        <f aca="false">IF(OR(E39="",F39=""),"",IF(AND(D39&gt;=F39,D39&lt;=G39),"","Check Range"))</f>
        <v/>
      </c>
      <c r="I39" s="25"/>
      <c r="J39" s="25"/>
      <c r="K39" s="25"/>
      <c r="L39" s="25"/>
    </row>
    <row r="40" customFormat="false" ht="15" hidden="false" customHeight="false" outlineLevel="0" collapsed="false">
      <c r="A40" s="1" t="s">
        <v>17</v>
      </c>
      <c r="B40" s="0" t="s">
        <v>54</v>
      </c>
      <c r="C40" s="0" t="s">
        <v>54</v>
      </c>
      <c r="D40" s="23" t="str">
        <f aca="false">IF(VLOOKUP($C40,[2]Central!$B$2:$K$200,2,FALSE())="","",VLOOKUP($C40,[2]Central!$B$2:$K$200,2,FALSE()))</f>
        <v/>
      </c>
      <c r="E40" s="24" t="str">
        <f aca="false">IF(VLOOKUP($C40,[2]Central!$B$2:$K$200,3,FALSE())="","",VLOOKUP($C40,[2]Central!$B$2:$K$200,3,FALSE()))</f>
        <v/>
      </c>
      <c r="F40" s="23" t="str">
        <f aca="false">IF(VLOOKUP($C40,[2]Central!$B$2:$K$200,4,FALSE())="","",VLOOKUP($C40,[2]Central!$B$2:$K$200,4,FALSE()))</f>
        <v/>
      </c>
      <c r="G40" s="23" t="str">
        <f aca="false">IF(VLOOKUP($C40,[2]Central!$B$2:$K$200,5,FALSE())="","",VLOOKUP($C40,[2]Central!$B$2:$K$200,5,FALSE()))</f>
        <v/>
      </c>
      <c r="H40" s="4" t="str">
        <f aca="false">IF(OR(E40="",F40=""),"",IF(AND(D40&gt;=F40,D40&lt;=G40),"","Check Range"))</f>
        <v/>
      </c>
      <c r="I40" s="25"/>
      <c r="J40" s="25"/>
      <c r="K40" s="25"/>
      <c r="L40" s="25"/>
    </row>
    <row r="41" customFormat="false" ht="15" hidden="false" customHeight="false" outlineLevel="0" collapsed="false">
      <c r="A41" s="28" t="s">
        <v>24</v>
      </c>
      <c r="B41" s="0" t="s">
        <v>55</v>
      </c>
      <c r="C41" s="0" t="s">
        <v>55</v>
      </c>
      <c r="D41" s="23" t="n">
        <f aca="false">IF(VLOOKUP($C41,[4]Southeast!$B$2:$K$200,2,FALSE())="","",VLOOKUP($C41,[4]Southeast!$B$2:$K$200,2,FALSE()))</f>
        <v>1.86</v>
      </c>
      <c r="E41" s="24" t="n">
        <f aca="false">IF(VLOOKUP($C41,[4]Southeast!$B$2:$K$200,3,FALSE())="","",VLOOKUP($C41,[4]Southeast!$B$2:$K$200,3,FALSE()))</f>
        <v>210000</v>
      </c>
      <c r="F41" s="23" t="n">
        <f aca="false">IF(VLOOKUP($C41,[4]Southeast!$B$2:$K$200,4,FALSE())="","",VLOOKUP($C41,[4]Southeast!$B$2:$K$200,4,FALSE()))</f>
        <v>1.8075</v>
      </c>
      <c r="G41" s="23" t="n">
        <f aca="false">IF(VLOOKUP($C41,[4]Southeast!$B$2:$K$200,5,FALSE())="","",VLOOKUP($C41,[4]Southeast!$B$2:$K$200,5,FALSE()))</f>
        <v>1.89</v>
      </c>
      <c r="H41" s="4" t="str">
        <f aca="false">IF(OR(E41="",F41=""),"",IF(AND(D41&gt;=F41,D41&lt;=G41),"","Check Range"))</f>
        <v/>
      </c>
      <c r="I41" s="25"/>
      <c r="J41" s="25"/>
      <c r="K41" s="25"/>
      <c r="L41" s="25"/>
    </row>
    <row r="42" customFormat="false" ht="15" hidden="false" customHeight="false" outlineLevel="0" collapsed="false">
      <c r="A42" s="28" t="s">
        <v>24</v>
      </c>
      <c r="B42" s="0" t="s">
        <v>56</v>
      </c>
      <c r="C42" s="0" t="s">
        <v>56</v>
      </c>
      <c r="D42" s="23" t="n">
        <f aca="false">IF(VLOOKUP($C42,[4]Southeast!$B$2:$K$200,2,FALSE())="","",VLOOKUP($C42,[4]Southeast!$B$2:$K$200,2,FALSE()))</f>
        <v>1.88</v>
      </c>
      <c r="E42" s="24" t="n">
        <f aca="false">IF(VLOOKUP($C42,[4]Southeast!$B$2:$K$200,3,FALSE())="","",VLOOKUP($C42,[4]Southeast!$B$2:$K$200,3,FALSE()))</f>
        <v>160000</v>
      </c>
      <c r="F42" s="23" t="n">
        <f aca="false">IF(VLOOKUP($C42,[4]Southeast!$B$2:$K$200,4,FALSE())="","",VLOOKUP($C42,[4]Southeast!$B$2:$K$200,4,FALSE()))</f>
        <v>1.82</v>
      </c>
      <c r="G42" s="23" t="n">
        <f aca="false">IF(VLOOKUP($C42,[4]Southeast!$B$2:$K$200,5,FALSE())="","",VLOOKUP($C42,[4]Southeast!$B$2:$K$200,5,FALSE()))</f>
        <v>1.93</v>
      </c>
      <c r="H42" s="4" t="str">
        <f aca="false">IF(OR(E42="",F42=""),"",IF(AND(D42&gt;=F42,D42&lt;=G42),"","Check Range"))</f>
        <v/>
      </c>
      <c r="I42" s="25"/>
      <c r="J42" s="25"/>
      <c r="K42" s="25"/>
      <c r="L42" s="25"/>
    </row>
    <row r="43" customFormat="false" ht="15" hidden="false" customHeight="false" outlineLevel="0" collapsed="false">
      <c r="A43" s="28" t="s">
        <v>24</v>
      </c>
      <c r="B43" s="0" t="s">
        <v>57</v>
      </c>
      <c r="C43" s="0" t="s">
        <v>57</v>
      </c>
      <c r="D43" s="23" t="n">
        <f aca="false">IF(VLOOKUP($C43,[4]Southeast!$B$2:$K$200,2,FALSE())="","",VLOOKUP($C43,[4]Southeast!$B$2:$K$200,2,FALSE()))</f>
        <v>1.85</v>
      </c>
      <c r="E43" s="24" t="n">
        <f aca="false">IF(VLOOKUP($C43,[4]Southeast!$B$2:$K$200,3,FALSE())="","",VLOOKUP($C43,[4]Southeast!$B$2:$K$200,3,FALSE()))</f>
        <v>10000</v>
      </c>
      <c r="F43" s="23" t="n">
        <f aca="false">IF(VLOOKUP($C43,[4]Southeast!$B$2:$K$200,4,FALSE())="","",VLOOKUP($C43,[4]Southeast!$B$2:$K$200,4,FALSE()))</f>
        <v>1.85</v>
      </c>
      <c r="G43" s="23" t="n">
        <f aca="false">IF(VLOOKUP($C43,[4]Southeast!$B$2:$K$200,5,FALSE())="","",VLOOKUP($C43,[4]Southeast!$B$2:$K$200,5,FALSE()))</f>
        <v>1.85</v>
      </c>
      <c r="H43" s="4" t="str">
        <f aca="false">IF(OR(E43="",F43=""),"",IF(AND(D43&gt;=F43,D43&lt;=G43),"","Check Range"))</f>
        <v/>
      </c>
      <c r="I43" s="25"/>
      <c r="J43" s="25"/>
      <c r="K43" s="25"/>
      <c r="L43" s="25"/>
    </row>
    <row r="44" customFormat="false" ht="15" hidden="false" customHeight="false" outlineLevel="0" collapsed="false">
      <c r="A44" s="1" t="s">
        <v>17</v>
      </c>
      <c r="B44" s="0" t="s">
        <v>58</v>
      </c>
      <c r="C44" s="0" t="s">
        <v>58</v>
      </c>
      <c r="D44" s="23" t="str">
        <f aca="false">IF(VLOOKUP($C44,[2]Central!$B$2:$K$200,2,FALSE())="","",VLOOKUP($C44,[2]Central!$B$2:$K$200,2,FALSE()))</f>
        <v/>
      </c>
      <c r="E44" s="24" t="str">
        <f aca="false">IF(VLOOKUP($C44,[2]Central!$B$2:$K$200,3,FALSE())="","",VLOOKUP($C44,[2]Central!$B$2:$K$200,3,FALSE()))</f>
        <v/>
      </c>
      <c r="F44" s="23" t="n">
        <v>5.22</v>
      </c>
      <c r="G44" s="23" t="n">
        <v>5.26</v>
      </c>
      <c r="H44" s="4" t="str">
        <f aca="false">IF(OR(E44="",F44=""),"",IF(AND(D44&gt;=F44,D44&lt;=G44),"","Check Range"))</f>
        <v/>
      </c>
      <c r="I44" s="25"/>
      <c r="J44" s="25"/>
      <c r="K44" s="25"/>
      <c r="L44" s="25"/>
      <c r="M44" s="23" t="str">
        <f aca="false">IF(VLOOKUP($C44,[2]Central!$B$2:$K$200,4,FALSE())="","",VLOOKUP($C44,[2]Central!$B$2:$K$200,4,FALSE()))</f>
        <v/>
      </c>
      <c r="N44" s="23" t="str">
        <f aca="false">IF(VLOOKUP($C44,[2]Central!$B$2:$K$200,5,FALSE())="","",VLOOKUP($C44,[2]Central!$B$2:$K$200,5,FALSE()))</f>
        <v/>
      </c>
    </row>
    <row r="45" customFormat="false" ht="15" hidden="false" customHeight="false" outlineLevel="0" collapsed="false">
      <c r="A45" s="1" t="s">
        <v>19</v>
      </c>
      <c r="B45" s="0" t="s">
        <v>59</v>
      </c>
      <c r="C45" s="27" t="s">
        <v>60</v>
      </c>
      <c r="D45" s="23" t="str">
        <f aca="false">IF(VLOOKUP($C45,[3]Texas!$B$2:$K$200,2,FALSE())="","",VLOOKUP($C45,[3]Texas!$B$2:$K$200,2,FALSE()))</f>
        <v/>
      </c>
      <c r="E45" s="24" t="str">
        <f aca="false">IF(VLOOKUP($C45,[3]Texas!$B$2:$K$200,3,FALSE())="","",VLOOKUP($C45,[3]Texas!$B$2:$K$200,3,FALSE()))</f>
        <v/>
      </c>
      <c r="F45" s="23" t="str">
        <f aca="false">IF(VLOOKUP($C45,[3]Texas!$B$2:$K$200,4,FALSE())="","",VLOOKUP($C45,[3]Texas!$B$2:$K$200,4,FALSE()))</f>
        <v/>
      </c>
      <c r="G45" s="23" t="str">
        <f aca="false">IF(VLOOKUP($C45,[3]Texas!$B$2:$K$200,5,FALSE())="","",VLOOKUP($C45,[3]Texas!$B$2:$K$200,5,FALSE()))</f>
        <v/>
      </c>
      <c r="H45" s="4" t="str">
        <f aca="false">IF(OR(E45="",F45=""),"",IF(AND(D45&gt;=F45,D45&lt;=G45),"","Check Range"))</f>
        <v/>
      </c>
      <c r="I45" s="25"/>
      <c r="J45" s="25"/>
      <c r="K45" s="25"/>
      <c r="L45" s="25"/>
    </row>
    <row r="46" customFormat="false" ht="15" hidden="false" customHeight="false" outlineLevel="0" collapsed="false">
      <c r="D46" s="21"/>
      <c r="E46" s="22"/>
      <c r="F46" s="21"/>
      <c r="G46" s="21"/>
    </row>
    <row r="47" customFormat="false" ht="15" hidden="false" customHeight="false" outlineLevel="0" collapsed="false">
      <c r="B47" s="20" t="s">
        <v>61</v>
      </c>
      <c r="C47" s="20" t="s">
        <v>61</v>
      </c>
      <c r="D47" s="21"/>
      <c r="E47" s="22"/>
      <c r="F47" s="21"/>
      <c r="G47" s="21"/>
      <c r="N47" s="20"/>
    </row>
    <row r="48" customFormat="false" ht="15" hidden="false" customHeight="false" outlineLevel="0" collapsed="false">
      <c r="A48" s="1" t="s">
        <v>17</v>
      </c>
      <c r="B48" s="0" t="s">
        <v>62</v>
      </c>
      <c r="C48" s="0" t="s">
        <v>62</v>
      </c>
      <c r="D48" s="23" t="str">
        <f aca="false">IF(VLOOKUP($C48,[2]Central!$B$2:$K$200,2,FALSE())="","",VLOOKUP($C48,[2]Central!$B$2:$K$200,2,FALSE()))</f>
        <v/>
      </c>
      <c r="E48" s="24" t="str">
        <f aca="false">IF(VLOOKUP($C48,[2]Central!$B$2:$K$200,3,FALSE())="","",VLOOKUP($C48,[2]Central!$B$2:$K$200,3,FALSE()))</f>
        <v/>
      </c>
      <c r="F48" s="23"/>
      <c r="G48" s="23" t="str">
        <f aca="false">IF(VLOOKUP($C48,[2]Central!$B$2:$K$200,5,FALSE())="","",VLOOKUP($C48,[2]Central!$B$2:$K$200,5,FALSE()))</f>
        <v/>
      </c>
      <c r="H48" s="4" t="str">
        <f aca="false">IF(OR(E48="",F48=""),"",IF(AND(D48&gt;=F48,D48&lt;=G48),"","Check Range"))</f>
        <v/>
      </c>
      <c r="I48" s="25"/>
      <c r="J48" s="25"/>
      <c r="K48" s="25"/>
      <c r="L48" s="25"/>
    </row>
    <row r="49" customFormat="false" ht="15" hidden="false" customHeight="false" outlineLevel="0" collapsed="false">
      <c r="A49" s="28" t="s">
        <v>24</v>
      </c>
      <c r="B49" s="0" t="s">
        <v>63</v>
      </c>
      <c r="C49" s="0" t="s">
        <v>63</v>
      </c>
      <c r="D49" s="23" t="n">
        <f aca="false">IF(VLOOKUP($C49,[4]Southeast!$B$2:$K$200,2,FALSE())="","",VLOOKUP($C49,[4]Southeast!$B$2:$K$200,2,FALSE()))</f>
        <v>1.855</v>
      </c>
      <c r="E49" s="24" t="n">
        <f aca="false">IF(VLOOKUP($C49,[4]Southeast!$B$2:$K$200,3,FALSE())="","",VLOOKUP($C49,[4]Southeast!$B$2:$K$200,3,FALSE()))</f>
        <v>310000</v>
      </c>
      <c r="F49" s="23" t="n">
        <f aca="false">IF(VLOOKUP($C49,[4]Southeast!$B$2:$K$200,4,FALSE())="","",VLOOKUP($C49,[4]Southeast!$B$2:$K$200,4,FALSE()))</f>
        <v>1.83</v>
      </c>
      <c r="G49" s="23" t="n">
        <f aca="false">IF(VLOOKUP($C49,[4]Southeast!$B$2:$K$200,5,FALSE())="","",VLOOKUP($C49,[4]Southeast!$B$2:$K$200,5,FALSE()))</f>
        <v>1.89</v>
      </c>
      <c r="H49" s="4" t="str">
        <f aca="false">IF(OR(E49="",F49=""),"",IF(AND(D49&gt;=F49,D49&lt;=G49),"","Check Range"))</f>
        <v/>
      </c>
      <c r="I49" s="25"/>
      <c r="J49" s="25"/>
      <c r="K49" s="25"/>
      <c r="L49" s="25"/>
    </row>
    <row r="50" customFormat="false" ht="15" hidden="false" customHeight="false" outlineLevel="0" collapsed="false">
      <c r="A50" s="28" t="s">
        <v>24</v>
      </c>
      <c r="B50" s="0" t="s">
        <v>64</v>
      </c>
      <c r="C50" s="0" t="s">
        <v>64</v>
      </c>
      <c r="D50" s="23" t="n">
        <f aca="false">IF(VLOOKUP($C50,[4]Southeast!$B$2:$K$200,2,FALSE())="","",VLOOKUP($C50,[4]Southeast!$B$2:$K$200,2,FALSE()))</f>
        <v>1.91</v>
      </c>
      <c r="E50" s="24" t="n">
        <f aca="false">IF(VLOOKUP($C50,[4]Southeast!$B$2:$K$200,3,FALSE())="","",VLOOKUP($C50,[4]Southeast!$B$2:$K$200,3,FALSE()))</f>
        <v>10000</v>
      </c>
      <c r="F50" s="23" t="n">
        <f aca="false">IF(VLOOKUP($C50,[4]Southeast!$B$2:$K$200,4,FALSE())="","",VLOOKUP($C50,[4]Southeast!$B$2:$K$200,4,FALSE()))</f>
        <v>1.91</v>
      </c>
      <c r="G50" s="23" t="n">
        <f aca="false">IF(VLOOKUP($C50,[4]Southeast!$B$2:$K$200,5,FALSE())="","",VLOOKUP($C50,[4]Southeast!$B$2:$K$200,5,FALSE()))</f>
        <v>1.91</v>
      </c>
      <c r="H50" s="4" t="str">
        <f aca="false">IF(OR(E50="",F50=""),"",IF(AND(D50&gt;=F50,D50&lt;=G50),"","Check Range"))</f>
        <v/>
      </c>
      <c r="I50" s="25"/>
      <c r="J50" s="25"/>
      <c r="K50" s="25"/>
      <c r="L50" s="25"/>
    </row>
    <row r="51" customFormat="false" ht="15" hidden="false" customHeight="false" outlineLevel="0" collapsed="false">
      <c r="A51" s="1" t="s">
        <v>24</v>
      </c>
      <c r="B51" s="0" t="s">
        <v>65</v>
      </c>
      <c r="C51" s="0" t="s">
        <v>65</v>
      </c>
      <c r="D51" s="23" t="n">
        <f aca="false">IF(VLOOKUP($C51,[4]Southeast!$B$2:$K$200,2,FALSE())="","",VLOOKUP($C51,[4]Southeast!$B$2:$K$200,2,FALSE()))</f>
        <v>1.87</v>
      </c>
      <c r="E51" s="24" t="n">
        <f aca="false">IF(VLOOKUP($C51,[4]Southeast!$B$2:$K$200,3,FALSE())="","",VLOOKUP($C51,[4]Southeast!$B$2:$K$200,3,FALSE()))</f>
        <v>10000</v>
      </c>
      <c r="F51" s="23" t="n">
        <f aca="false">IF(VLOOKUP($C51,[4]Southeast!$B$2:$K$200,4,FALSE())="","",VLOOKUP($C51,[4]Southeast!$B$2:$K$200,4,FALSE()))</f>
        <v>1.87</v>
      </c>
      <c r="G51" s="23" t="n">
        <f aca="false">IF(VLOOKUP($C51,[4]Southeast!$B$2:$K$200,5,FALSE())="","",VLOOKUP($C51,[4]Southeast!$B$2:$K$200,5,FALSE()))</f>
        <v>1.87</v>
      </c>
      <c r="H51" s="4" t="str">
        <f aca="false">IF(OR(E51="",F51=""),"",IF(AND(D51&gt;=F51,D51&lt;=G51),"","Check Range"))</f>
        <v/>
      </c>
      <c r="I51" s="30"/>
      <c r="J51" s="30"/>
      <c r="K51" s="30"/>
      <c r="L51" s="30"/>
    </row>
    <row r="52" customFormat="false" ht="15" hidden="false" customHeight="false" outlineLevel="0" collapsed="false">
      <c r="A52" s="1" t="s">
        <v>24</v>
      </c>
      <c r="B52" s="0" t="s">
        <v>66</v>
      </c>
      <c r="C52" s="0" t="s">
        <v>66</v>
      </c>
      <c r="D52" s="23" t="n">
        <f aca="false">IF(VLOOKUP($C52,[4]Southeast!$B$2:$K$200,2,FALSE())="","",VLOOKUP($C52,[4]Southeast!$B$2:$K$200,2,FALSE()))</f>
        <v>1.89</v>
      </c>
      <c r="E52" s="24" t="n">
        <f aca="false">IF(VLOOKUP($C52,[4]Southeast!$B$2:$K$200,3,FALSE())="","",VLOOKUP($C52,[4]Southeast!$B$2:$K$200,3,FALSE()))</f>
        <v>195000</v>
      </c>
      <c r="F52" s="23" t="n">
        <f aca="false">IF(VLOOKUP($C52,[4]Southeast!$B$2:$K$200,4,FALSE())="","",VLOOKUP($C52,[4]Southeast!$B$2:$K$200,4,FALSE()))</f>
        <v>1.8675</v>
      </c>
      <c r="G52" s="23" t="n">
        <f aca="false">IF(VLOOKUP($C52,[4]Southeast!$B$2:$K$200,5,FALSE())="","",VLOOKUP($C52,[4]Southeast!$B$2:$K$200,5,FALSE()))</f>
        <v>1.915</v>
      </c>
      <c r="H52" s="4" t="str">
        <f aca="false">IF(OR(E52="",F52=""),"",IF(AND(D52&gt;=F52,D52&lt;=G52),"","Check Range"))</f>
        <v/>
      </c>
      <c r="I52" s="30"/>
      <c r="J52" s="30"/>
      <c r="K52" s="30"/>
      <c r="L52" s="30"/>
    </row>
    <row r="53" customFormat="false" ht="15" hidden="false" customHeight="false" outlineLevel="0" collapsed="false">
      <c r="A53" s="1" t="s">
        <v>24</v>
      </c>
      <c r="B53" s="0" t="s">
        <v>67</v>
      </c>
      <c r="C53" s="0" t="s">
        <v>67</v>
      </c>
      <c r="D53" s="23" t="n">
        <f aca="false">IF(VLOOKUP($C53,[4]Southeast!$B$2:$K$200,2,FALSE())="","",VLOOKUP($C53,[4]Southeast!$B$2:$K$200,2,FALSE()))</f>
        <v>1.88</v>
      </c>
      <c r="E53" s="24" t="n">
        <f aca="false">IF(VLOOKUP($C53,[4]Southeast!$B$2:$K$200,3,FALSE())="","",VLOOKUP($C53,[4]Southeast!$B$2:$K$200,3,FALSE()))</f>
        <v>10000</v>
      </c>
      <c r="F53" s="23" t="n">
        <f aca="false">IF(VLOOKUP($C53,[4]Southeast!$B$2:$K$200,4,FALSE())="","",VLOOKUP($C53,[4]Southeast!$B$2:$K$200,4,FALSE()))</f>
        <v>1.88</v>
      </c>
      <c r="G53" s="23" t="n">
        <f aca="false">IF(VLOOKUP($C53,[4]Southeast!$B$2:$K$200,5,FALSE())="","",VLOOKUP($C53,[4]Southeast!$B$2:$K$200,5,FALSE()))</f>
        <v>1.88</v>
      </c>
      <c r="H53" s="4" t="str">
        <f aca="false">IF(OR(E53="",F53=""),"",IF(AND(D53&gt;=F53,D53&lt;=G53),"","Check Range"))</f>
        <v/>
      </c>
      <c r="I53" s="30"/>
      <c r="J53" s="30"/>
      <c r="K53" s="30"/>
      <c r="L53" s="30"/>
    </row>
    <row r="54" customFormat="false" ht="15" hidden="false" customHeight="false" outlineLevel="0" collapsed="false">
      <c r="A54" s="1" t="s">
        <v>24</v>
      </c>
      <c r="B54" s="0" t="s">
        <v>68</v>
      </c>
      <c r="C54" s="0" t="s">
        <v>68</v>
      </c>
      <c r="D54" s="23" t="n">
        <f aca="false">IF(VLOOKUP($C54,[4]Southeast!$B$2:$K$200,2,FALSE())="","",VLOOKUP($C54,[4]Southeast!$B$2:$K$200,2,FALSE()))</f>
        <v>1.885</v>
      </c>
      <c r="E54" s="24" t="n">
        <f aca="false">IF(VLOOKUP($C54,[4]Southeast!$B$2:$K$200,3,FALSE())="","",VLOOKUP($C54,[4]Southeast!$B$2:$K$200,3,FALSE()))</f>
        <v>1600000</v>
      </c>
      <c r="F54" s="23" t="n">
        <f aca="false">IF(VLOOKUP($C54,[4]Southeast!$B$2:$K$200,4,FALSE())="","",VLOOKUP($C54,[4]Southeast!$B$2:$K$200,4,FALSE()))</f>
        <v>1.85</v>
      </c>
      <c r="G54" s="23" t="n">
        <f aca="false">IF(VLOOKUP($C54,[4]Southeast!$B$2:$K$200,5,FALSE())="","",VLOOKUP($C54,[4]Southeast!$B$2:$K$200,5,FALSE()))</f>
        <v>1.915</v>
      </c>
      <c r="H54" s="4" t="str">
        <f aca="false">IF(OR(E54="",F54=""),"",IF(AND(D54&gt;=F54,D54&lt;=G54),"","Check Range"))</f>
        <v/>
      </c>
      <c r="I54" s="30"/>
      <c r="J54" s="30"/>
      <c r="K54" s="30"/>
      <c r="L54" s="30"/>
    </row>
    <row r="55" customFormat="false" ht="15" hidden="false" customHeight="false" outlineLevel="0" collapsed="false">
      <c r="A55" s="1" t="s">
        <v>24</v>
      </c>
      <c r="B55" s="0" t="s">
        <v>69</v>
      </c>
      <c r="C55" s="0" t="s">
        <v>69</v>
      </c>
      <c r="D55" s="23" t="n">
        <f aca="false">IF(VLOOKUP($C55,[4]Southeast!$B$2:$K$200,2,FALSE())="","",VLOOKUP($C55,[4]Southeast!$B$2:$K$200,2,FALSE()))</f>
        <v>1.9</v>
      </c>
      <c r="E55" s="24" t="n">
        <f aca="false">IF(VLOOKUP($C55,[4]Southeast!$B$2:$K$200,3,FALSE())="","",VLOOKUP($C55,[4]Southeast!$B$2:$K$200,3,FALSE()))</f>
        <v>20000</v>
      </c>
      <c r="F55" s="23" t="n">
        <f aca="false">IF(VLOOKUP($C55,[4]Southeast!$B$2:$K$200,4,FALSE())="","",VLOOKUP($C55,[4]Southeast!$B$2:$K$200,4,FALSE()))</f>
        <v>1.9</v>
      </c>
      <c r="G55" s="23" t="n">
        <f aca="false">IF(VLOOKUP($C55,[4]Southeast!$B$2:$K$200,5,FALSE())="","",VLOOKUP($C55,[4]Southeast!$B$2:$K$200,5,FALSE()))</f>
        <v>1.9</v>
      </c>
      <c r="H55" s="4" t="str">
        <f aca="false">IF(OR(E55="",F55=""),"",IF(AND(D55&gt;=F55,D55&lt;=G55),"","Check Range"))</f>
        <v/>
      </c>
      <c r="I55" s="30"/>
      <c r="J55" s="30"/>
      <c r="K55" s="30"/>
      <c r="L55" s="30"/>
    </row>
    <row r="56" customFormat="false" ht="15" hidden="false" customHeight="false" outlineLevel="0" collapsed="false">
      <c r="A56" s="1" t="s">
        <v>24</v>
      </c>
      <c r="B56" s="0" t="s">
        <v>70</v>
      </c>
      <c r="C56" s="0" t="s">
        <v>70</v>
      </c>
      <c r="D56" s="23" t="str">
        <f aca="false">IF(VLOOKUP($C56,[4]Southeast!$B$2:$K$200,2,FALSE())="","",VLOOKUP($C56,[4]Southeast!$B$2:$K$200,2,FALSE()))</f>
        <v> </v>
      </c>
      <c r="E56" s="24" t="str">
        <f aca="false">IF(VLOOKUP($C56,[4]Southeast!$B$2:$K$200,3,FALSE())="","",VLOOKUP($C56,[4]Southeast!$B$2:$K$200,3,FALSE()))</f>
        <v/>
      </c>
      <c r="F56" s="23" t="str">
        <f aca="false">IF(VLOOKUP($C56,[4]Southeast!$B$2:$K$200,4,FALSE())="","",VLOOKUP($C56,[4]Southeast!$B$2:$K$200,4,FALSE()))</f>
        <v/>
      </c>
      <c r="G56" s="23" t="str">
        <f aca="false">IF(VLOOKUP($C56,[4]Southeast!$B$2:$K$200,5,FALSE())="","",VLOOKUP($C56,[4]Southeast!$B$2:$K$200,5,FALSE()))</f>
        <v> </v>
      </c>
      <c r="H56" s="4" t="str">
        <f aca="false">IF(OR(E56="",F56=""),"",IF(AND(D56&gt;=F56,D56&lt;=G56),"","Check Range"))</f>
        <v/>
      </c>
      <c r="I56" s="25"/>
      <c r="J56" s="25"/>
      <c r="K56" s="25"/>
      <c r="L56" s="25"/>
    </row>
    <row r="57" customFormat="false" ht="15" hidden="false" customHeight="false" outlineLevel="0" collapsed="false">
      <c r="A57" s="1" t="s">
        <v>17</v>
      </c>
      <c r="B57" s="0" t="s">
        <v>71</v>
      </c>
      <c r="C57" s="0" t="s">
        <v>71</v>
      </c>
      <c r="D57" s="23" t="str">
        <f aca="false">IF(VLOOKUP($C57,[2]Central!$B$2:$K$200,2,FALSE())="","",VLOOKUP($C57,[2]Central!$B$2:$K$200,2,FALSE()))</f>
        <v/>
      </c>
      <c r="E57" s="24" t="str">
        <f aca="false">IF(VLOOKUP($C57,[2]Central!$B$2:$K$200,3,FALSE())="","",VLOOKUP($C57,[2]Central!$B$2:$K$200,3,FALSE()))</f>
        <v/>
      </c>
      <c r="F57" s="23" t="str">
        <f aca="false">IF(VLOOKUP($C57,[2]Central!$B$2:$K$200,4,FALSE())="","",VLOOKUP($C57,[2]Central!$B$2:$K$200,4,FALSE()))</f>
        <v/>
      </c>
      <c r="G57" s="23" t="str">
        <f aca="false">IF(VLOOKUP($C57,[2]Central!$B$2:$K$200,5,FALSE())="","",VLOOKUP($C57,[2]Central!$B$2:$K$200,5,FALSE()))</f>
        <v/>
      </c>
      <c r="H57" s="4" t="str">
        <f aca="false">IF(OR(E57="",F57=""),"",IF(AND(D57&gt;=F57,D57&lt;=G57),"","Check Range"))</f>
        <v/>
      </c>
      <c r="I57" s="25"/>
      <c r="J57" s="25"/>
      <c r="K57" s="25"/>
      <c r="L57" s="25"/>
      <c r="M57" s="23" t="str">
        <f aca="false">IF(VLOOKUP($C57,[2]Central!$B$2:$K$200,5,FALSE())="","",VLOOKUP($C57,[2]Central!$B$2:$K$200,5,FALSE()))</f>
        <v/>
      </c>
    </row>
    <row r="58" customFormat="false" ht="15" hidden="false" customHeight="false" outlineLevel="0" collapsed="false">
      <c r="A58" s="1" t="s">
        <v>24</v>
      </c>
      <c r="B58" s="0" t="s">
        <v>72</v>
      </c>
      <c r="C58" s="0" t="s">
        <v>72</v>
      </c>
      <c r="D58" s="23" t="n">
        <f aca="false">IF(VLOOKUP($C58,[4]Southeast!$B$2:$K$200,2,FALSE())="","",VLOOKUP($C58,[4]Southeast!$B$2:$K$200,2,FALSE()))</f>
        <v>1.86</v>
      </c>
      <c r="E58" s="24" t="n">
        <f aca="false">IF(VLOOKUP($C58,[4]Southeast!$B$2:$K$200,3,FALSE())="","",VLOOKUP($C58,[4]Southeast!$B$2:$K$200,3,FALSE()))</f>
        <v>120000</v>
      </c>
      <c r="F58" s="23" t="n">
        <f aca="false">IF(VLOOKUP($C58,[4]Southeast!$B$2:$K$200,4,FALSE())="","",VLOOKUP($C58,[4]Southeast!$B$2:$K$200,4,FALSE()))</f>
        <v>1.8275</v>
      </c>
      <c r="G58" s="23" t="n">
        <f aca="false">IF(VLOOKUP($C58,[4]Southeast!$B$2:$K$200,5,FALSE())="","",VLOOKUP($C58,[4]Southeast!$B$2:$K$200,5,FALSE()))</f>
        <v>1.885</v>
      </c>
      <c r="H58" s="4" t="str">
        <f aca="false">IF(OR(E58="",F58=""),"",IF(AND(D58&gt;=F58,D58&lt;=G58),"","Check Range"))</f>
        <v/>
      </c>
      <c r="I58" s="25"/>
      <c r="J58" s="25"/>
      <c r="K58" s="25"/>
      <c r="L58" s="25"/>
    </row>
    <row r="59" customFormat="false" ht="15" hidden="false" customHeight="false" outlineLevel="0" collapsed="false">
      <c r="A59" s="28" t="s">
        <v>24</v>
      </c>
      <c r="B59" s="0" t="s">
        <v>73</v>
      </c>
      <c r="C59" s="0" t="s">
        <v>73</v>
      </c>
      <c r="D59" s="23" t="n">
        <f aca="false">IF(VLOOKUP($C59,[4]Southeast!$B$2:$K$200,2,FALSE())="","",VLOOKUP($C59,[4]Southeast!$B$2:$K$200,2,FALSE()))</f>
        <v>1.96</v>
      </c>
      <c r="E59" s="24" t="n">
        <f aca="false">IF(VLOOKUP($C59,[4]Southeast!$B$2:$K$200,3,FALSE())="","",VLOOKUP($C59,[4]Southeast!$B$2:$K$200,3,FALSE()))</f>
        <v>245000</v>
      </c>
      <c r="F59" s="23" t="n">
        <f aca="false">IF(VLOOKUP($C59,[4]Southeast!$B$2:$K$200,4,FALSE())="","",VLOOKUP($C59,[4]Southeast!$B$2:$K$200,4,FALSE()))</f>
        <v>1.85</v>
      </c>
      <c r="G59" s="23" t="n">
        <f aca="false">IF(VLOOKUP($C59,[4]Southeast!$B$2:$K$200,5,FALSE())="","",VLOOKUP($C59,[4]Southeast!$B$2:$K$200,5,FALSE()))</f>
        <v>2.005</v>
      </c>
      <c r="H59" s="4" t="str">
        <f aca="false">IF(OR(E59="",F59=""),"",IF(AND(D59&gt;=F59,D59&lt;=G59),"","Check Range"))</f>
        <v/>
      </c>
      <c r="I59" s="25"/>
      <c r="J59" s="25"/>
      <c r="K59" s="25"/>
      <c r="L59" s="25"/>
    </row>
    <row r="60" customFormat="false" ht="15" hidden="false" customHeight="false" outlineLevel="0" collapsed="false">
      <c r="A60" s="28" t="s">
        <v>24</v>
      </c>
      <c r="B60" s="0" t="s">
        <v>74</v>
      </c>
      <c r="C60" s="0" t="s">
        <v>74</v>
      </c>
      <c r="D60" s="23" t="n">
        <f aca="false">IF(VLOOKUP($C60,[4]Southeast!$B$2:$K$200,2,FALSE())="","",VLOOKUP($C60,[4]Southeast!$B$2:$K$200,2,FALSE()))</f>
        <v>1.655</v>
      </c>
      <c r="E60" s="24" t="n">
        <f aca="false">IF(VLOOKUP($C60,[4]Southeast!$B$2:$K$200,3,FALSE())="","",VLOOKUP($C60,[4]Southeast!$B$2:$K$200,3,FALSE()))</f>
        <v>75000</v>
      </c>
      <c r="F60" s="23" t="n">
        <f aca="false">IF(VLOOKUP($C60,[4]Southeast!$B$2:$K$200,4,FALSE())="","",VLOOKUP($C60,[4]Southeast!$B$2:$K$200,4,FALSE()))</f>
        <v>1.61</v>
      </c>
      <c r="G60" s="23" t="n">
        <f aca="false">IF(VLOOKUP($C60,[4]Southeast!$B$2:$K$200,5,FALSE())="","",VLOOKUP($C60,[4]Southeast!$B$2:$K$200,5,FALSE()))</f>
        <v>1.8</v>
      </c>
      <c r="H60" s="4" t="str">
        <f aca="false">IF(OR(E60="",F60=""),"",IF(AND(D60&gt;=F60,D60&lt;=G60),"","Check Range"))</f>
        <v/>
      </c>
      <c r="I60" s="25"/>
      <c r="J60" s="25"/>
      <c r="K60" s="25"/>
      <c r="L60" s="25"/>
    </row>
    <row r="61" customFormat="false" ht="15" hidden="false" customHeight="false" outlineLevel="0" collapsed="false">
      <c r="A61" s="28" t="s">
        <v>24</v>
      </c>
      <c r="B61" s="0" t="s">
        <v>75</v>
      </c>
      <c r="C61" s="0" t="s">
        <v>75</v>
      </c>
      <c r="D61" s="23" t="n">
        <f aca="false">IF(VLOOKUP($C61,[4]Southeast!$B$2:$K$200,2,FALSE())="","",VLOOKUP($C61,[4]Southeast!$B$2:$K$200,2,FALSE()))</f>
        <v>1.8975</v>
      </c>
      <c r="E61" s="24" t="n">
        <f aca="false">IF(VLOOKUP($C61,[4]Southeast!$B$2:$K$200,3,FALSE())="","",VLOOKUP($C61,[4]Southeast!$B$2:$K$200,3,FALSE()))</f>
        <v>110000</v>
      </c>
      <c r="F61" s="23" t="n">
        <f aca="false">IF(VLOOKUP($C61,[4]Southeast!$B$2:$K$200,4,FALSE())="","",VLOOKUP($C61,[4]Southeast!$B$2:$K$200,4,FALSE()))</f>
        <v>1.8375</v>
      </c>
      <c r="G61" s="23" t="n">
        <f aca="false">IF(VLOOKUP($C61,[4]Southeast!$B$2:$K$200,5,FALSE())="","",VLOOKUP($C61,[4]Southeast!$B$2:$K$200,5,FALSE()))</f>
        <v>1.95</v>
      </c>
      <c r="H61" s="4" t="str">
        <f aca="false">IF(OR(E61="",F61=""),"",IF(AND(D61&gt;=F61,D61&lt;=G61),"","Check Range"))</f>
        <v/>
      </c>
      <c r="I61" s="25"/>
      <c r="J61" s="25"/>
      <c r="K61" s="25"/>
      <c r="L61" s="25"/>
    </row>
    <row r="62" customFormat="false" ht="15" hidden="false" customHeight="false" outlineLevel="0" collapsed="false">
      <c r="A62" s="28" t="s">
        <v>24</v>
      </c>
      <c r="B62" s="0" t="s">
        <v>76</v>
      </c>
      <c r="C62" s="0" t="s">
        <v>76</v>
      </c>
      <c r="D62" s="23" t="n">
        <f aca="false">IF(VLOOKUP($C62,[4]Southeast!$B$2:$K$200,2,FALSE())="","",VLOOKUP($C62,[4]Southeast!$B$2:$K$200,2,FALSE()))</f>
        <v>1.9275</v>
      </c>
      <c r="E62" s="24" t="n">
        <f aca="false">IF(VLOOKUP($C62,[4]Southeast!$B$2:$K$200,3,FALSE())="","",VLOOKUP($C62,[4]Southeast!$B$2:$K$200,3,FALSE()))</f>
        <v>125000</v>
      </c>
      <c r="F62" s="23" t="n">
        <f aca="false">IF(VLOOKUP($C62,[4]Southeast!$B$2:$K$200,4,FALSE())="","",VLOOKUP($C62,[4]Southeast!$B$2:$K$200,4,FALSE()))</f>
        <v>1.885</v>
      </c>
      <c r="G62" s="23" t="n">
        <f aca="false">IF(VLOOKUP($C62,[4]Southeast!$B$2:$K$200,5,FALSE())="","",VLOOKUP($C62,[4]Southeast!$B$2:$K$200,5,FALSE()))</f>
        <v>1.96</v>
      </c>
      <c r="H62" s="4" t="str">
        <f aca="false">IF(OR(E62="",F62=""),"",IF(AND(D62&gt;=F62,D62&lt;=G62),"","Check Range"))</f>
        <v/>
      </c>
      <c r="I62" s="25"/>
      <c r="J62" s="25"/>
      <c r="K62" s="25"/>
      <c r="L62" s="25"/>
    </row>
    <row r="63" customFormat="false" ht="15" hidden="false" customHeight="false" outlineLevel="0" collapsed="false">
      <c r="A63" s="1" t="s">
        <v>24</v>
      </c>
      <c r="B63" s="0" t="s">
        <v>77</v>
      </c>
      <c r="C63" s="0" t="s">
        <v>77</v>
      </c>
      <c r="D63" s="23" t="n">
        <f aca="false">IF(VLOOKUP($C63,[4]Southeast!$B$2:$K$200,2,FALSE())="","",VLOOKUP($C63,[4]Southeast!$B$2:$K$200,2,FALSE()))</f>
        <v>1.86</v>
      </c>
      <c r="E63" s="24" t="n">
        <f aca="false">IF(VLOOKUP($C63,[4]Southeast!$B$2:$K$200,3,FALSE())="","",VLOOKUP($C63,[4]Southeast!$B$2:$K$200,3,FALSE()))</f>
        <v>195000</v>
      </c>
      <c r="F63" s="23" t="n">
        <f aca="false">IF(VLOOKUP($C63,[4]Southeast!$B$2:$K$200,4,FALSE())="","",VLOOKUP($C63,[4]Southeast!$B$2:$K$200,4,FALSE()))</f>
        <v>1.84</v>
      </c>
      <c r="G63" s="23" t="n">
        <f aca="false">IF(VLOOKUP($C63,[4]Southeast!$B$2:$K$200,5,FALSE())="","",VLOOKUP($C63,[4]Southeast!$B$2:$K$200,5,FALSE()))</f>
        <v>1.89</v>
      </c>
      <c r="H63" s="4" t="str">
        <f aca="false">IF(OR(E63="",F63=""),"",IF(AND(D63&gt;=F63,D63&lt;=G63),"","Check Range"))</f>
        <v/>
      </c>
      <c r="I63" s="30"/>
      <c r="J63" s="30"/>
      <c r="K63" s="30"/>
      <c r="L63" s="30"/>
    </row>
    <row r="64" customFormat="false" ht="15" hidden="false" customHeight="false" outlineLevel="0" collapsed="false">
      <c r="A64" s="28" t="s">
        <v>24</v>
      </c>
      <c r="B64" s="0" t="s">
        <v>78</v>
      </c>
      <c r="C64" s="0" t="s">
        <v>78</v>
      </c>
      <c r="D64" s="23" t="n">
        <f aca="false">IF(VLOOKUP($C64,[4]Southeast!$B$2:$K$200,2,FALSE())="","",VLOOKUP($C64,[4]Southeast!$B$2:$K$200,2,FALSE()))</f>
        <v>1.86</v>
      </c>
      <c r="E64" s="24" t="n">
        <f aca="false">IF(VLOOKUP($C64,[4]Southeast!$B$2:$K$200,3,FALSE())="","",VLOOKUP($C64,[4]Southeast!$B$2:$K$200,3,FALSE()))</f>
        <v>15000</v>
      </c>
      <c r="F64" s="23" t="n">
        <f aca="false">IF(VLOOKUP($C64,[4]Southeast!$B$2:$K$200,4,FALSE())="","",VLOOKUP($C64,[4]Southeast!$B$2:$K$200,4,FALSE()))</f>
        <v>1.86</v>
      </c>
      <c r="G64" s="23" t="n">
        <f aca="false">IF(VLOOKUP($C64,[4]Southeast!$B$2:$K$200,5,FALSE())="","",VLOOKUP($C64,[4]Southeast!$B$2:$K$200,5,FALSE()))</f>
        <v>1.86</v>
      </c>
      <c r="H64" s="4" t="str">
        <f aca="false">IF(OR(E64="",F64=""),"",IF(AND(D64&gt;=F64,D64&lt;=G64),"","Check Range"))</f>
        <v/>
      </c>
      <c r="I64" s="25"/>
      <c r="J64" s="25"/>
      <c r="K64" s="25"/>
      <c r="L64" s="25"/>
    </row>
    <row r="65" customFormat="false" ht="15" hidden="false" customHeight="false" outlineLevel="0" collapsed="false">
      <c r="A65" s="28" t="s">
        <v>24</v>
      </c>
      <c r="B65" s="0" t="s">
        <v>79</v>
      </c>
      <c r="C65" s="0" t="s">
        <v>79</v>
      </c>
      <c r="D65" s="23" t="n">
        <f aca="false">IF(VLOOKUP($C65,[4]Southeast!$B$2:$K$200,2,FALSE())="","",VLOOKUP($C65,[4]Southeast!$B$2:$K$200,2,FALSE()))</f>
        <v>2.1</v>
      </c>
      <c r="E65" s="24" t="n">
        <f aca="false">IF(VLOOKUP($C65,[4]Southeast!$B$2:$K$200,3,FALSE())="","",VLOOKUP($C65,[4]Southeast!$B$2:$K$200,3,FALSE()))</f>
        <v>200000</v>
      </c>
      <c r="F65" s="23" t="n">
        <f aca="false">IF(VLOOKUP($C65,[4]Southeast!$B$2:$K$200,4,FALSE())="","",VLOOKUP($C65,[4]Southeast!$B$2:$K$200,4,FALSE()))</f>
        <v>2.045</v>
      </c>
      <c r="G65" s="23" t="n">
        <f aca="false">IF(VLOOKUP($C65,[4]Southeast!$B$2:$K$200,5,FALSE())="","",VLOOKUP($C65,[4]Southeast!$B$2:$K$200,5,FALSE()))</f>
        <v>2.155</v>
      </c>
      <c r="H65" s="4" t="str">
        <f aca="false">IF(OR(E65="",F65=""),"",IF(AND(D65&gt;=F65,D65&lt;=G65),"","Check Range"))</f>
        <v/>
      </c>
      <c r="I65" s="25"/>
      <c r="J65" s="25"/>
      <c r="K65" s="25"/>
      <c r="L65" s="25"/>
    </row>
    <row r="66" customFormat="false" ht="15" hidden="false" customHeight="false" outlineLevel="0" collapsed="false">
      <c r="A66" s="1" t="s">
        <v>17</v>
      </c>
      <c r="B66" s="0" t="s">
        <v>80</v>
      </c>
      <c r="C66" s="0" t="s">
        <v>80</v>
      </c>
      <c r="D66" s="23" t="str">
        <f aca="false">IF(VLOOKUP($C66,[2]Central!$B$2:$K$200,2,FALSE())="","",VLOOKUP($C66,[2]Central!$B$2:$K$200,2,FALSE()))</f>
        <v/>
      </c>
      <c r="E66" s="24" t="str">
        <f aca="false">IF(VLOOKUP($C66,[2]Central!$B$2:$K$200,3,FALSE())="","",VLOOKUP($C66,[2]Central!$B$2:$K$200,3,FALSE()))</f>
        <v/>
      </c>
      <c r="F66" s="23" t="str">
        <f aca="false">IF(VLOOKUP($C66,[2]Central!$B$2:$K$200,4,FALSE())="","",VLOOKUP($C66,[2]Central!$B$2:$K$200,4,FALSE()))</f>
        <v/>
      </c>
      <c r="G66" s="23" t="str">
        <f aca="false">IF(VLOOKUP($C66,[2]Central!$B$2:$K$200,5,FALSE())="","",VLOOKUP($C66,[2]Central!$B$2:$K$200,5,FALSE()))</f>
        <v/>
      </c>
      <c r="H66" s="4" t="str">
        <f aca="false">IF(OR(E66="",F66=""),"",IF(AND(D66&gt;=F66,D66&lt;=G66),"","Check Range"))</f>
        <v/>
      </c>
      <c r="I66" s="30"/>
      <c r="J66" s="30"/>
      <c r="K66" s="30"/>
      <c r="L66" s="30"/>
    </row>
    <row r="67" customFormat="false" ht="15" hidden="false" customHeight="false" outlineLevel="0" collapsed="false">
      <c r="A67" s="1" t="s">
        <v>17</v>
      </c>
      <c r="B67" s="0" t="s">
        <v>81</v>
      </c>
      <c r="C67" s="0" t="s">
        <v>81</v>
      </c>
      <c r="D67" s="23" t="str">
        <f aca="false">IF(VLOOKUP($C67,[2]Central!$B$2:$K$200,2,FALSE())="","",VLOOKUP($C67,[2]Central!$B$2:$K$200,2,FALSE()))</f>
        <v/>
      </c>
      <c r="E67" s="24" t="str">
        <f aca="false">IF(VLOOKUP($C67,[2]Central!$B$2:$K$200,3,FALSE())="","",VLOOKUP($C67,[2]Central!$B$2:$K$200,3,FALSE()))</f>
        <v/>
      </c>
      <c r="F67" s="23" t="str">
        <f aca="false">IF(VLOOKUP($C67,[2]Central!$B$2:$K$200,4,FALSE())="","",VLOOKUP($C67,[2]Central!$B$2:$K$200,4,FALSE()))</f>
        <v/>
      </c>
      <c r="G67" s="23" t="str">
        <f aca="false">IF(VLOOKUP($C67,[2]Central!$B$2:$K$200,5,FALSE())="","",VLOOKUP($C67,[2]Central!$B$2:$K$200,5,FALSE()))</f>
        <v/>
      </c>
      <c r="H67" s="4" t="str">
        <f aca="false">IF(OR(E67="",F67=""),"",IF(AND(D67&gt;=F67,D67&lt;=G67),"","Check Range"))</f>
        <v/>
      </c>
      <c r="I67" s="30"/>
      <c r="J67" s="30"/>
      <c r="K67" s="30"/>
      <c r="L67" s="30"/>
    </row>
    <row r="68" customFormat="false" ht="15" hidden="false" customHeight="false" outlineLevel="0" collapsed="false">
      <c r="D68" s="21"/>
      <c r="E68" s="22"/>
      <c r="F68" s="21"/>
      <c r="G68" s="21"/>
    </row>
    <row r="69" customFormat="false" ht="15" hidden="false" customHeight="false" outlineLevel="0" collapsed="false">
      <c r="B69" s="20" t="s">
        <v>82</v>
      </c>
      <c r="C69" s="20" t="s">
        <v>82</v>
      </c>
      <c r="D69" s="31"/>
      <c r="E69" s="22"/>
      <c r="F69" s="21"/>
      <c r="G69" s="21"/>
      <c r="N69" s="20"/>
    </row>
    <row r="70" customFormat="false" ht="15" hidden="false" customHeight="false" outlineLevel="0" collapsed="false">
      <c r="A70" s="1" t="s">
        <v>17</v>
      </c>
      <c r="B70" s="0" t="s">
        <v>83</v>
      </c>
      <c r="C70" s="0" t="s">
        <v>83</v>
      </c>
      <c r="D70" s="23" t="str">
        <f aca="false">IF(VLOOKUP($C70,[2]Central!$B$2:$K$200,2,FALSE())="","",VLOOKUP($C70,[2]Central!$B$2:$K$200,2,FALSE()))</f>
        <v/>
      </c>
      <c r="E70" s="24" t="str">
        <f aca="false">IF(VLOOKUP($C70,[2]Central!$B$2:$K$200,3,FALSE())="","",VLOOKUP($C70,[2]Central!$B$2:$K$200,3,FALSE()))</f>
        <v/>
      </c>
      <c r="F70" s="23" t="str">
        <f aca="false">IF(VLOOKUP($C70,[2]Central!$B$2:$K$200,4,FALSE())="","",VLOOKUP($C70,[2]Central!$B$2:$K$200,4,FALSE()))</f>
        <v/>
      </c>
      <c r="G70" s="23" t="str">
        <f aca="false">IF(VLOOKUP($C70,[2]Central!$B$2:$K$200,5,FALSE())="","",VLOOKUP($C70,[2]Central!$B$2:$K$200,5,FALSE()))</f>
        <v/>
      </c>
      <c r="I70" s="25"/>
      <c r="J70" s="25"/>
      <c r="K70" s="25"/>
      <c r="L70" s="25"/>
    </row>
    <row r="71" customFormat="false" ht="15" hidden="false" customHeight="false" outlineLevel="0" collapsed="false">
      <c r="A71" s="1" t="s">
        <v>17</v>
      </c>
      <c r="B71" s="0" t="s">
        <v>84</v>
      </c>
      <c r="C71" s="0" t="s">
        <v>84</v>
      </c>
      <c r="D71" s="23" t="str">
        <f aca="false">IF(VLOOKUP($C71,[2]Central!$B$2:$K$200,2,FALSE())="","",VLOOKUP($C71,[2]Central!$B$2:$K$200,2,FALSE()))</f>
        <v/>
      </c>
      <c r="E71" s="24" t="str">
        <f aca="false">IF(VLOOKUP($C71,[2]Central!$B$2:$K$200,3,FALSE())="","",VLOOKUP($C71,[2]Central!$B$2:$K$200,3,FALSE()))</f>
        <v/>
      </c>
      <c r="F71" s="23" t="str">
        <f aca="false">IF(VLOOKUP($C71,[2]Central!$B$2:$K$200,4,FALSE())="","",VLOOKUP($C71,[2]Central!$B$2:$K$200,4,FALSE()))</f>
        <v/>
      </c>
      <c r="G71" s="23" t="str">
        <f aca="false">IF(VLOOKUP($C71,[2]Central!$B$2:$K$200,5,FALSE())="","",VLOOKUP($C71,[2]Central!$B$2:$K$200,5,FALSE()))</f>
        <v/>
      </c>
      <c r="H71" s="4" t="str">
        <f aca="false">IF(OR(E71="",F71=""),"",IF(AND(D71&gt;=F71,D71&lt;=G71),"","Check Range"))</f>
        <v/>
      </c>
      <c r="I71" s="30"/>
      <c r="J71" s="30"/>
      <c r="K71" s="30"/>
      <c r="L71" s="30"/>
    </row>
    <row r="72" customFormat="false" ht="15" hidden="false" customHeight="false" outlineLevel="0" collapsed="false">
      <c r="A72" s="1" t="s">
        <v>17</v>
      </c>
      <c r="B72" s="0" t="s">
        <v>85</v>
      </c>
      <c r="C72" s="0" t="s">
        <v>85</v>
      </c>
      <c r="D72" s="23" t="str">
        <f aca="false">IF(VLOOKUP($C72,[2]Central!$B$2:$K$200,2,FALSE())="","",VLOOKUP($C72,[2]Central!$B$2:$K$200,2,FALSE()))</f>
        <v/>
      </c>
      <c r="E72" s="24" t="str">
        <f aca="false">IF(VLOOKUP($C72,[2]Central!$B$2:$K$200,3,FALSE())="","",VLOOKUP($C72,[2]Central!$B$2:$K$200,3,FALSE()))</f>
        <v/>
      </c>
      <c r="F72" s="23" t="str">
        <f aca="false">IF(VLOOKUP($C72,[2]Central!$B$2:$K$200,4,FALSE())="","",VLOOKUP($C72,[2]Central!$B$2:$K$200,4,FALSE()))</f>
        <v/>
      </c>
      <c r="G72" s="23" t="str">
        <f aca="false">IF(VLOOKUP($C72,[2]Central!$B$2:$K$200,5,FALSE())="","",VLOOKUP($C72,[2]Central!$B$2:$K$200,5,FALSE()))</f>
        <v/>
      </c>
      <c r="H72" s="4" t="str">
        <f aca="false">IF(OR(E72="",F72=""),"",IF(AND(D72&gt;=F72,D72&lt;=G72),"","Check Range"))</f>
        <v/>
      </c>
      <c r="I72" s="25"/>
      <c r="J72" s="25"/>
      <c r="K72" s="25"/>
      <c r="L72" s="25"/>
    </row>
    <row r="73" customFormat="false" ht="15" hidden="false" customHeight="false" outlineLevel="0" collapsed="false">
      <c r="A73" s="1" t="s">
        <v>17</v>
      </c>
      <c r="B73" s="0" t="s">
        <v>86</v>
      </c>
      <c r="C73" s="0" t="s">
        <v>86</v>
      </c>
      <c r="D73" s="23" t="str">
        <f aca="false">IF(VLOOKUP($C73,[2]Central!$B$2:$K$200,2,FALSE())="","",VLOOKUP($C73,[2]Central!$B$2:$K$200,2,FALSE()))</f>
        <v/>
      </c>
      <c r="E73" s="24" t="str">
        <f aca="false">IF(VLOOKUP($C73,[2]Central!$B$2:$K$200,3,FALSE())="","",VLOOKUP($C73,[2]Central!$B$2:$K$200,3,FALSE()))</f>
        <v/>
      </c>
      <c r="F73" s="23" t="str">
        <f aca="false">IF(VLOOKUP($C73,[2]Central!$B$2:$K$200,4,FALSE())="","",VLOOKUP($C73,[2]Central!$B$2:$K$200,4,FALSE()))</f>
        <v/>
      </c>
      <c r="G73" s="23" t="str">
        <f aca="false">IF(VLOOKUP($C73,[2]Central!$B$2:$K$200,5,FALSE())="","",VLOOKUP($C73,[2]Central!$B$2:$K$200,5,FALSE()))</f>
        <v/>
      </c>
      <c r="H73" s="4" t="str">
        <f aca="false">IF(OR(E73="",F73=""),"",IF(AND(D73&gt;=F73,D73&lt;=G73),"","Check Range"))</f>
        <v/>
      </c>
      <c r="I73" s="25"/>
      <c r="J73" s="25"/>
      <c r="K73" s="25"/>
      <c r="L73" s="25"/>
    </row>
    <row r="74" customFormat="false" ht="15" hidden="false" customHeight="false" outlineLevel="0" collapsed="false">
      <c r="A74" s="1" t="s">
        <v>17</v>
      </c>
      <c r="B74" s="0" t="s">
        <v>87</v>
      </c>
      <c r="C74" s="0" t="s">
        <v>87</v>
      </c>
      <c r="D74" s="23" t="str">
        <f aca="false">IF(VLOOKUP($C74,[2]Central!$B$2:$K$200,2,FALSE())="","",VLOOKUP($C74,[2]Central!$B$2:$K$200,2,FALSE()))</f>
        <v/>
      </c>
      <c r="E74" s="24" t="str">
        <f aca="false">IF(VLOOKUP($C74,[2]Central!$B$2:$K$200,3,FALSE())="","",VLOOKUP($C74,[2]Central!$B$2:$K$200,3,FALSE()))</f>
        <v/>
      </c>
      <c r="F74" s="23" t="str">
        <f aca="false">IF(VLOOKUP($C74,[2]Central!$B$2:$K$200,4,FALSE())="","",VLOOKUP($C74,[2]Central!$B$2:$K$200,4,FALSE()))</f>
        <v/>
      </c>
      <c r="G74" s="23" t="str">
        <f aca="false">IF(VLOOKUP($C74,[2]Central!$B$2:$K$200,5,FALSE())="","",VLOOKUP($C74,[2]Central!$B$2:$K$200,5,FALSE()))</f>
        <v/>
      </c>
      <c r="H74" s="4" t="str">
        <f aca="false">IF(OR(E74="",F74=""),"",IF(AND(D74&gt;=F74,D74&lt;=G74),"","Check Range"))</f>
        <v/>
      </c>
      <c r="I74" s="30"/>
      <c r="J74" s="30"/>
      <c r="K74" s="30"/>
      <c r="L74" s="30"/>
    </row>
    <row r="75" customFormat="false" ht="15" hidden="false" customHeight="false" outlineLevel="0" collapsed="false">
      <c r="A75" s="1" t="s">
        <v>17</v>
      </c>
      <c r="B75" s="0" t="s">
        <v>88</v>
      </c>
      <c r="C75" s="0" t="s">
        <v>88</v>
      </c>
      <c r="D75" s="23" t="str">
        <f aca="false">IF(VLOOKUP($C75,[2]Central!$B$2:$K$200,2,FALSE())="","",VLOOKUP($C75,[2]Central!$B$2:$K$200,2,FALSE()))</f>
        <v/>
      </c>
      <c r="E75" s="24" t="str">
        <f aca="false">IF(VLOOKUP($C75,[2]Central!$B$2:$K$200,3,FALSE())="","",VLOOKUP($C75,[2]Central!$B$2:$K$200,3,FALSE()))</f>
        <v/>
      </c>
      <c r="F75" s="23" t="str">
        <f aca="false">IF(VLOOKUP($C75,[2]Central!$B$2:$K$200,4,FALSE())="","",VLOOKUP($C75,[2]Central!$B$2:$K$200,4,FALSE()))</f>
        <v/>
      </c>
      <c r="G75" s="23" t="str">
        <f aca="false">IF(VLOOKUP($C75,[2]Central!$B$2:$K$200,5,FALSE())="","",VLOOKUP($C75,[2]Central!$B$2:$K$200,5,FALSE()))</f>
        <v/>
      </c>
      <c r="H75" s="4" t="str">
        <f aca="false">IF(OR(E75="",F75=""),"",IF(AND(D75&gt;=F75,D75&lt;=G75),"","Check Range"))</f>
        <v/>
      </c>
      <c r="I75" s="25"/>
      <c r="J75" s="25"/>
      <c r="K75" s="25"/>
      <c r="L75" s="25"/>
    </row>
    <row r="76" customFormat="false" ht="15" hidden="false" customHeight="false" outlineLevel="0" collapsed="false">
      <c r="A76" s="1" t="s">
        <v>17</v>
      </c>
      <c r="B76" s="0" t="s">
        <v>89</v>
      </c>
      <c r="C76" s="0" t="s">
        <v>89</v>
      </c>
      <c r="D76" s="23" t="str">
        <f aca="false">IF(VLOOKUP($C76,[2]Central!$B$2:$K$200,2,FALSE())="","",VLOOKUP($C76,[2]Central!$B$2:$K$200,2,FALSE()))</f>
        <v/>
      </c>
      <c r="E76" s="24" t="str">
        <f aca="false">IF(VLOOKUP($C76,[2]Central!$B$2:$K$200,3,FALSE())="","",VLOOKUP($C76,[2]Central!$B$2:$K$200,3,FALSE()))</f>
        <v/>
      </c>
      <c r="F76" s="23" t="str">
        <f aca="false">IF(VLOOKUP($C76,[2]Central!$B$2:$K$200,4,FALSE())="","",VLOOKUP($C76,[2]Central!$B$2:$K$200,4,FALSE()))</f>
        <v/>
      </c>
      <c r="G76" s="23" t="str">
        <f aca="false">IF(VLOOKUP($C76,[2]Central!$B$2:$K$200,5,FALSE())="","",VLOOKUP($C76,[2]Central!$B$2:$K$200,5,FALSE()))</f>
        <v/>
      </c>
      <c r="H76" s="4" t="str">
        <f aca="false">IF(OR(E76="",F76=""),"",IF(AND(D76&gt;=F76,D76&lt;=G76),"","Check Range"))</f>
        <v/>
      </c>
      <c r="I76" s="30"/>
      <c r="J76" s="30"/>
      <c r="K76" s="30"/>
      <c r="L76" s="30"/>
    </row>
    <row r="77" customFormat="false" ht="15" hidden="false" customHeight="false" outlineLevel="0" collapsed="false">
      <c r="A77" s="1" t="s">
        <v>17</v>
      </c>
      <c r="B77" s="0" t="s">
        <v>90</v>
      </c>
      <c r="C77" s="0" t="s">
        <v>90</v>
      </c>
      <c r="D77" s="23" t="str">
        <f aca="false">IF(VLOOKUP($C77,[2]Central!$B$2:$K$200,2,FALSE())="","",VLOOKUP($C77,[2]Central!$B$2:$K$200,2,FALSE()))</f>
        <v/>
      </c>
      <c r="E77" s="24" t="str">
        <f aca="false">IF(VLOOKUP($C77,[2]Central!$B$2:$K$200,3,FALSE())="","",VLOOKUP($C77,[2]Central!$B$2:$K$200,3,FALSE()))</f>
        <v/>
      </c>
      <c r="F77" s="23" t="str">
        <f aca="false">IF(VLOOKUP($C77,[2]Central!$B$2:$K$200,4,FALSE())="","",VLOOKUP($C77,[2]Central!$B$2:$K$200,4,FALSE()))</f>
        <v/>
      </c>
      <c r="G77" s="23" t="str">
        <f aca="false">IF(VLOOKUP($C77,[2]Central!$B$2:$K$200,5,FALSE())="","",VLOOKUP($C77,[2]Central!$B$2:$K$200,5,FALSE()))</f>
        <v/>
      </c>
      <c r="H77" s="4" t="str">
        <f aca="false">IF(OR(E77="",F77=""),"",IF(AND(D77&gt;=F77,D77&lt;=G77),"","Check Range"))</f>
        <v/>
      </c>
      <c r="I77" s="25"/>
      <c r="J77" s="25"/>
      <c r="K77" s="25"/>
      <c r="L77" s="25"/>
    </row>
    <row r="78" customFormat="false" ht="15" hidden="false" customHeight="false" outlineLevel="0" collapsed="false">
      <c r="D78" s="21"/>
      <c r="E78" s="22"/>
      <c r="F78" s="21"/>
      <c r="G78" s="21"/>
    </row>
    <row r="79" customFormat="false" ht="15" hidden="false" customHeight="false" outlineLevel="0" collapsed="false">
      <c r="B79" s="20" t="s">
        <v>91</v>
      </c>
      <c r="C79" s="20" t="s">
        <v>91</v>
      </c>
      <c r="D79" s="21"/>
      <c r="E79" s="22"/>
      <c r="F79" s="21"/>
      <c r="G79" s="21"/>
      <c r="N79" s="20"/>
    </row>
    <row r="80" customFormat="false" ht="15" hidden="false" customHeight="false" outlineLevel="0" collapsed="false">
      <c r="A80" s="1" t="s">
        <v>15</v>
      </c>
      <c r="B80" s="0" t="s">
        <v>92</v>
      </c>
      <c r="C80" s="0" t="s">
        <v>92</v>
      </c>
      <c r="D80" s="23" t="n">
        <f aca="false">IF(VLOOKUP($C80,[1]West!$B$2:$K$200,2,FALSE())="","",VLOOKUP($C80,[1]West!$B$2:$K$200,2,FALSE()))</f>
        <v>1.4</v>
      </c>
      <c r="E80" s="24" t="n">
        <f aca="false">IF(VLOOKUP($C80,[1]West!$B$2:$K$200,3,FALSE())="","",VLOOKUP($C80,[1]West!$B$2:$K$200,3,FALSE()))</f>
        <v>15000</v>
      </c>
      <c r="F80" s="23" t="n">
        <f aca="false">IF(VLOOKUP($C80,[1]West!$B$2:$K$200,4,FALSE())="","",VLOOKUP($C80,[1]West!$B$2:$K$200,4,FALSE()))</f>
        <v>1.34</v>
      </c>
      <c r="G80" s="23" t="n">
        <f aca="false">IF(VLOOKUP($C80,[1]West!$B$2:$K$200,5,FALSE())="","",VLOOKUP($C80,[1]West!$B$2:$K$200,5,FALSE()))</f>
        <v>1.44</v>
      </c>
      <c r="H80" s="4" t="str">
        <f aca="false">IF(OR(E80="",F80=""),"",IF(AND(D80&gt;=F80,D80&lt;=G80),"","Check Range"))</f>
        <v/>
      </c>
      <c r="I80" s="25"/>
      <c r="J80" s="25"/>
      <c r="K80" s="25"/>
      <c r="L80" s="25"/>
    </row>
    <row r="81" customFormat="false" ht="15" hidden="false" customHeight="false" outlineLevel="0" collapsed="false">
      <c r="A81" s="5" t="s">
        <v>93</v>
      </c>
      <c r="B81" s="0" t="s">
        <v>94</v>
      </c>
      <c r="C81" s="0" t="s">
        <v>94</v>
      </c>
      <c r="D81" s="23" t="n">
        <f aca="false">IF(VLOOKUP($C81,[1]West!$B$2:$K$200,2,FALSE())="","",VLOOKUP($C81,[1]West!$B$2:$K$200,2,FALSE()))</f>
        <v>1.44</v>
      </c>
      <c r="E81" s="24" t="n">
        <f aca="false">IF(VLOOKUP($C81,[1]West!$B$2:$K$200,3,FALSE())="","",VLOOKUP($C81,[1]West!$B$2:$K$200,3,FALSE()))</f>
        <v>443000</v>
      </c>
      <c r="F81" s="23" t="n">
        <f aca="false">IF(VLOOKUP($C81,[1]West!$B$2:$K$200,4,FALSE())="","",VLOOKUP($C81,[1]West!$B$2:$K$200,4,FALSE()))</f>
        <v>1.35</v>
      </c>
      <c r="G81" s="23" t="n">
        <f aca="false">IF(VLOOKUP($C81,[1]West!$B$2:$K$200,5,FALSE())="","",VLOOKUP($C81,[1]West!$B$2:$K$200,5,FALSE()))</f>
        <v>1.55</v>
      </c>
      <c r="H81" s="4" t="str">
        <f aca="false">IF(OR(E81="",F81=""),"",IF(AND(D81&gt;=F81,D81&lt;=G81),"","Check Range"))</f>
        <v/>
      </c>
      <c r="I81" s="0"/>
      <c r="J81" s="0"/>
      <c r="K81" s="0"/>
      <c r="L81" s="0"/>
      <c r="M81" s="0"/>
    </row>
    <row r="82" customFormat="false" ht="15" hidden="false" customHeight="false" outlineLevel="0" collapsed="false">
      <c r="A82" s="1" t="s">
        <v>15</v>
      </c>
      <c r="B82" s="0" t="s">
        <v>95</v>
      </c>
      <c r="C82" s="27" t="s">
        <v>96</v>
      </c>
      <c r="D82" s="23" t="str">
        <f aca="false">IF(VLOOKUP($C82,[1]West!$B$2:$K$200,2,FALSE())="","",VLOOKUP($C82,[1]West!$B$2:$K$200,2,FALSE()))</f>
        <v/>
      </c>
      <c r="E82" s="24" t="str">
        <f aca="false">IF(VLOOKUP($C82,[1]West!$B$2:$K$200,3,FALSE())="","",VLOOKUP($C82,[1]West!$B$2:$K$200,3,FALSE()))</f>
        <v/>
      </c>
      <c r="F82" s="23" t="str">
        <f aca="false">IF(VLOOKUP($C82,[1]West!$B$2:$K$200,4,FALSE())="","",VLOOKUP($C82,[1]West!$B$2:$K$200,4,FALSE()))</f>
        <v/>
      </c>
      <c r="G82" s="23" t="str">
        <f aca="false">IF(VLOOKUP($C82,[1]West!$B$2:$K$200,5,FALSE())="","",VLOOKUP($C82,[1]West!$B$2:$K$200,5,FALSE()))</f>
        <v/>
      </c>
      <c r="H82" s="4" t="str">
        <f aca="false">IF(OR(E82="",F82=""),"",IF(AND(D82&gt;=F82,D82&lt;=G82),"","Check Range"))</f>
        <v/>
      </c>
      <c r="I82" s="25"/>
      <c r="J82" s="25"/>
      <c r="K82" s="25"/>
      <c r="L82" s="25"/>
    </row>
    <row r="83" customFormat="false" ht="15" hidden="false" customHeight="false" outlineLevel="0" collapsed="false">
      <c r="A83" s="1" t="s">
        <v>15</v>
      </c>
      <c r="B83" s="0" t="s">
        <v>97</v>
      </c>
      <c r="C83" s="27" t="s">
        <v>98</v>
      </c>
      <c r="D83" s="23" t="str">
        <f aca="false">IF(VLOOKUP($C83,[1]West!$B$2:$K$200,2,FALSE())="","",VLOOKUP($C83,[1]West!$B$2:$K$200,2,FALSE()))</f>
        <v/>
      </c>
      <c r="E83" s="24" t="str">
        <f aca="false">IF(VLOOKUP($C83,[1]West!$B$2:$K$200,3,FALSE())="","",VLOOKUP($C83,[1]West!$B$2:$K$200,3,FALSE()))</f>
        <v/>
      </c>
      <c r="F83" s="23" t="str">
        <f aca="false">IF(VLOOKUP($C83,[1]West!$B$2:$K$200,4,FALSE())="","",VLOOKUP($C83,[1]West!$B$2:$K$200,4,FALSE()))</f>
        <v/>
      </c>
      <c r="G83" s="23" t="str">
        <f aca="false">IF(VLOOKUP($C83,[1]West!$B$2:$K$200,5,FALSE())="","",VLOOKUP($C83,[1]West!$B$2:$K$200,5,FALSE()))</f>
        <v/>
      </c>
      <c r="H83" s="4" t="str">
        <f aca="false">IF(OR(E83="",F83=""),"",IF(AND(D83&gt;=F83,D83&lt;=G83),"","Check Range"))</f>
        <v/>
      </c>
      <c r="I83" s="25"/>
      <c r="J83" s="25"/>
      <c r="K83" s="25"/>
      <c r="L83" s="25"/>
    </row>
    <row r="84" customFormat="false" ht="15" hidden="false" customHeight="false" outlineLevel="0" collapsed="false">
      <c r="D84" s="32"/>
      <c r="E84" s="22"/>
      <c r="F84" s="21"/>
      <c r="G84" s="21"/>
    </row>
    <row r="85" customFormat="false" ht="15" hidden="false" customHeight="false" outlineLevel="0" collapsed="false">
      <c r="B85" s="20" t="s">
        <v>99</v>
      </c>
      <c r="C85" s="20" t="s">
        <v>99</v>
      </c>
      <c r="D85" s="21"/>
      <c r="E85" s="22"/>
      <c r="F85" s="21"/>
      <c r="G85" s="21"/>
      <c r="N85" s="20"/>
    </row>
    <row r="86" customFormat="false" ht="15" hidden="false" customHeight="false" outlineLevel="0" collapsed="false">
      <c r="A86" s="1" t="s">
        <v>15</v>
      </c>
      <c r="B86" s="0" t="s">
        <v>100</v>
      </c>
      <c r="C86" s="0" t="s">
        <v>100</v>
      </c>
      <c r="D86" s="23" t="n">
        <f aca="false">IF(VLOOKUP($C86,[1]West!$B$2:$K$200,2,FALSE())="","",VLOOKUP($C86,[1]West!$B$2:$K$200,2,FALSE()))</f>
        <v>1.215</v>
      </c>
      <c r="E86" s="24" t="n">
        <f aca="false">IF(VLOOKUP($C86,[1]West!$B$2:$K$200,3,FALSE())="","",VLOOKUP($C86,[1]West!$B$2:$K$200,3,FALSE()))</f>
        <v>68000</v>
      </c>
      <c r="F86" s="23" t="n">
        <f aca="false">IF(VLOOKUP($C86,[1]West!$B$2:$K$200,4,FALSE())="","",VLOOKUP($C86,[1]West!$B$2:$K$200,4,FALSE()))</f>
        <v>1.09</v>
      </c>
      <c r="G86" s="23" t="n">
        <f aca="false">IF(VLOOKUP($C86,[1]West!$B$2:$K$200,5,FALSE())="","",VLOOKUP($C86,[1]West!$B$2:$K$200,5,FALSE()))</f>
        <v>1.3</v>
      </c>
      <c r="H86" s="4" t="str">
        <f aca="false">IF(OR(E86="",F86=""),"",IF(AND(D86&gt;=F86,D86&lt;=G86),"","Check Range"))</f>
        <v/>
      </c>
      <c r="I86" s="25"/>
      <c r="J86" s="25"/>
      <c r="K86" s="25"/>
      <c r="L86" s="25"/>
    </row>
    <row r="87" customFormat="false" ht="15" hidden="false" customHeight="false" outlineLevel="0" collapsed="false">
      <c r="A87" s="1" t="s">
        <v>15</v>
      </c>
      <c r="B87" s="0" t="s">
        <v>101</v>
      </c>
      <c r="C87" s="0" t="s">
        <v>101</v>
      </c>
      <c r="D87" s="23"/>
      <c r="E87" s="24"/>
      <c r="F87" s="23"/>
      <c r="G87" s="23"/>
      <c r="H87" s="4" t="str">
        <f aca="false">IF(OR(E87="",F87=""),"",IF(AND(D87&gt;=F87,D87&lt;=G87),"","Check Range"))</f>
        <v/>
      </c>
      <c r="I87" s="25"/>
      <c r="J87" s="25"/>
      <c r="K87" s="25"/>
      <c r="L87" s="25"/>
    </row>
    <row r="88" customFormat="false" ht="15" hidden="false" customHeight="false" outlineLevel="0" collapsed="false">
      <c r="A88" s="1" t="s">
        <v>15</v>
      </c>
      <c r="B88" s="0" t="s">
        <v>102</v>
      </c>
      <c r="C88" s="0" t="s">
        <v>103</v>
      </c>
      <c r="D88" s="23" t="n">
        <f aca="false">[1]West!C19</f>
        <v>1.375</v>
      </c>
      <c r="E88" s="24" t="n">
        <f aca="false">[1]West!D19</f>
        <v>266000</v>
      </c>
      <c r="F88" s="23" t="n">
        <f aca="false">[1]West!G19</f>
        <v>1.35</v>
      </c>
      <c r="G88" s="23" t="n">
        <f aca="false">[1]West!H19</f>
        <v>1.4</v>
      </c>
      <c r="H88" s="4" t="str">
        <f aca="false">IF(OR(E88="",F88=""),"",IF(AND(D88&gt;=F88,D88&lt;=G88),"","Check Range"))</f>
        <v/>
      </c>
      <c r="I88" s="25"/>
      <c r="J88" s="25"/>
      <c r="K88" s="25"/>
      <c r="L88" s="25"/>
    </row>
    <row r="89" customFormat="false" ht="15" hidden="false" customHeight="false" outlineLevel="0" collapsed="false">
      <c r="A89" s="1" t="s">
        <v>15</v>
      </c>
      <c r="B89" s="0" t="s">
        <v>104</v>
      </c>
      <c r="C89" s="0" t="s">
        <v>105</v>
      </c>
      <c r="D89" s="23" t="n">
        <f aca="false">[1]West!C20</f>
        <v>1.37</v>
      </c>
      <c r="E89" s="24" t="n">
        <f aca="false">[1]West!D20</f>
        <v>10000</v>
      </c>
      <c r="F89" s="23" t="n">
        <f aca="false">[1]West!G20</f>
        <v>1.34</v>
      </c>
      <c r="G89" s="23" t="n">
        <f aca="false">[1]West!H20</f>
        <v>1.4</v>
      </c>
      <c r="H89" s="4" t="str">
        <f aca="false">IF(OR(E89="",F89=""),"",IF(AND(D89&gt;=F89,D89&lt;=G89),"","Check Range"))</f>
        <v/>
      </c>
      <c r="I89" s="25"/>
      <c r="J89" s="25"/>
      <c r="K89" s="25"/>
      <c r="L89" s="25"/>
    </row>
    <row r="90" customFormat="false" ht="15" hidden="false" customHeight="false" outlineLevel="0" collapsed="false">
      <c r="A90" s="1" t="s">
        <v>15</v>
      </c>
      <c r="B90" s="0" t="s">
        <v>106</v>
      </c>
      <c r="C90" s="0" t="s">
        <v>106</v>
      </c>
      <c r="D90" s="23" t="n">
        <f aca="false">[1]West!C21</f>
        <v>1.4</v>
      </c>
      <c r="E90" s="24" t="n">
        <f aca="false">[1]West!D21</f>
        <v>15000</v>
      </c>
      <c r="F90" s="23" t="n">
        <f aca="false">[1]West!G21</f>
        <v>1.4</v>
      </c>
      <c r="G90" s="23" t="n">
        <f aca="false">[1]West!H21</f>
        <v>1.4</v>
      </c>
      <c r="H90" s="4" t="str">
        <f aca="false">IF(OR(E90="",F90=""),"",IF(AND(D90&gt;=F90,D90&lt;=G90),"","Check Range"))</f>
        <v/>
      </c>
      <c r="I90" s="25"/>
      <c r="J90" s="25"/>
      <c r="K90" s="25"/>
      <c r="L90" s="25"/>
    </row>
    <row r="91" customFormat="false" ht="15" hidden="false" customHeight="false" outlineLevel="0" collapsed="false">
      <c r="A91" s="1" t="s">
        <v>15</v>
      </c>
      <c r="B91" s="0" t="s">
        <v>107</v>
      </c>
      <c r="C91" s="0" t="s">
        <v>108</v>
      </c>
      <c r="D91" s="23" t="n">
        <f aca="false">[1]West!C22</f>
        <v>1.3</v>
      </c>
      <c r="E91" s="24" t="n">
        <f aca="false">[1]West!D22</f>
        <v>5000</v>
      </c>
      <c r="F91" s="23" t="n">
        <f aca="false">[1]West!G22</f>
        <v>1.3</v>
      </c>
      <c r="G91" s="23" t="n">
        <f aca="false">[1]West!H22</f>
        <v>1.3</v>
      </c>
      <c r="H91" s="4" t="str">
        <f aca="false">IF(OR(E91="",F91=""),"",IF(AND(D91&gt;=F91,D91&lt;=G91),"","Check Range"))</f>
        <v/>
      </c>
      <c r="I91" s="25"/>
      <c r="J91" s="25"/>
      <c r="K91" s="25"/>
      <c r="L91" s="25"/>
    </row>
    <row r="92" customFormat="false" ht="15" hidden="false" customHeight="false" outlineLevel="0" collapsed="false">
      <c r="D92" s="21"/>
      <c r="E92" s="22"/>
      <c r="F92" s="21"/>
      <c r="G92" s="21"/>
    </row>
    <row r="93" customFormat="false" ht="15" hidden="false" customHeight="false" outlineLevel="0" collapsed="false">
      <c r="B93" s="20" t="s">
        <v>109</v>
      </c>
      <c r="C93" s="20" t="s">
        <v>109</v>
      </c>
      <c r="D93" s="21"/>
      <c r="E93" s="22"/>
      <c r="F93" s="21"/>
      <c r="G93" s="21"/>
      <c r="N93" s="20"/>
    </row>
    <row r="94" customFormat="false" ht="15" hidden="false" customHeight="false" outlineLevel="0" collapsed="false">
      <c r="B94" s="0" t="s">
        <v>110</v>
      </c>
      <c r="C94" s="0" t="s">
        <v>110</v>
      </c>
      <c r="D94" s="23"/>
      <c r="E94" s="24"/>
      <c r="F94" s="29"/>
      <c r="G94" s="29"/>
      <c r="H94" s="4" t="str">
        <f aca="false">IF(OR(E94="",F94=""),"",IF(AND(D94&gt;=F94,D94&lt;=G94),"","Check Range"))</f>
        <v/>
      </c>
      <c r="I94" s="25"/>
      <c r="J94" s="25"/>
      <c r="K94" s="25"/>
      <c r="L94" s="25"/>
    </row>
    <row r="95" customFormat="false" ht="15" hidden="false" customHeight="false" outlineLevel="0" collapsed="false">
      <c r="A95" s="1" t="s">
        <v>111</v>
      </c>
      <c r="B95" s="0" t="s">
        <v>112</v>
      </c>
      <c r="C95" s="27" t="s">
        <v>113</v>
      </c>
      <c r="D95" s="23" t="str">
        <f aca="false">IF(VLOOKUP($C95,[5]Northeast!$B$2:$K$200,2,FALSE())="","",VLOOKUP($C95,[5]Northeast!$B$2:$K$200,2,FALSE()))</f>
        <v/>
      </c>
      <c r="E95" s="24" t="str">
        <f aca="false">IF(VLOOKUP($C95,[5]Northeast!$B$2:$K$200,3,FALSE())="","",VLOOKUP($C95,[5]Northeast!$B$2:$K$200,3,FALSE()))</f>
        <v/>
      </c>
      <c r="F95" s="23" t="str">
        <f aca="false">IF(VLOOKUP($C95,[5]Northeast!$B$2:$K$200,4,FALSE())="","",VLOOKUP($C95,[5]Northeast!$B$2:$K$200,4,FALSE()))</f>
        <v/>
      </c>
      <c r="G95" s="23" t="str">
        <f aca="false">IF(VLOOKUP($C95,[5]Northeast!$B$2:$K$200,5,FALSE())="","",VLOOKUP($C95,[5]Northeast!$B$2:$K$200,5,FALSE()))</f>
        <v/>
      </c>
      <c r="H95" s="4" t="str">
        <f aca="false">IF(OR(E95="",F95=""),"",IF(AND(D95&gt;=F95,D95&lt;=G95),"","Check Range"))</f>
        <v/>
      </c>
      <c r="I95" s="25"/>
      <c r="J95" s="25"/>
      <c r="K95" s="25"/>
      <c r="L95" s="25"/>
    </row>
    <row r="96" customFormat="false" ht="15" hidden="false" customHeight="false" outlineLevel="0" collapsed="false">
      <c r="A96" s="1" t="s">
        <v>15</v>
      </c>
      <c r="B96" s="0" t="s">
        <v>114</v>
      </c>
      <c r="C96" s="0" t="s">
        <v>114</v>
      </c>
      <c r="D96" s="23" t="n">
        <f aca="false">IF(VLOOKUP($C96,[1]West!$B$2:$K$200,2,FALSE())="","",VLOOKUP($C96,[1]West!$B$2:$K$200,2,FALSE()))</f>
        <v>1.4</v>
      </c>
      <c r="E96" s="24" t="n">
        <f aca="false">IF(VLOOKUP($C96,[1]West!$B$2:$K$200,3,FALSE())="","",VLOOKUP($C96,[1]West!$B$2:$K$200,3,FALSE()))</f>
        <v>10000</v>
      </c>
      <c r="F96" s="23" t="n">
        <f aca="false">IF(VLOOKUP($C96,[1]West!$B$2:$K$200,4,FALSE())="","",VLOOKUP($C96,[1]West!$B$2:$K$200,4,FALSE()))</f>
        <v>1.4</v>
      </c>
      <c r="G96" s="23" t="n">
        <f aca="false">IF(VLOOKUP($C96,[1]West!$B$2:$K$200,5,FALSE())="","",VLOOKUP($C96,[1]West!$B$2:$K$200,5,FALSE()))</f>
        <v>1.4</v>
      </c>
      <c r="H96" s="4" t="str">
        <f aca="false">IF(OR(E96="",F96=""),"",IF(AND(D96&gt;=F96,D96&lt;=G96),"","Check Range"))</f>
        <v/>
      </c>
      <c r="I96" s="25"/>
      <c r="J96" s="25"/>
      <c r="K96" s="25"/>
      <c r="L96" s="25"/>
    </row>
    <row r="97" customFormat="false" ht="15" hidden="false" customHeight="false" outlineLevel="0" collapsed="false">
      <c r="B97" s="0" t="s">
        <v>115</v>
      </c>
      <c r="C97" s="0" t="s">
        <v>115</v>
      </c>
      <c r="D97" s="23"/>
      <c r="E97" s="24"/>
      <c r="F97" s="29"/>
      <c r="G97" s="29"/>
      <c r="H97" s="4" t="str">
        <f aca="false">IF(OR(E97="",F97=""),"",IF(AND(D97&gt;=F97,D97&lt;=G97),"","Check Range"))</f>
        <v/>
      </c>
      <c r="I97" s="25"/>
      <c r="J97" s="25"/>
      <c r="K97" s="25"/>
      <c r="L97" s="25"/>
    </row>
    <row r="98" customFormat="false" ht="15" hidden="false" customHeight="false" outlineLevel="0" collapsed="false">
      <c r="B98" s="0" t="s">
        <v>116</v>
      </c>
      <c r="C98" s="0" t="s">
        <v>116</v>
      </c>
      <c r="D98" s="23"/>
      <c r="E98" s="24"/>
      <c r="F98" s="29"/>
      <c r="G98" s="29"/>
      <c r="H98" s="4" t="str">
        <f aca="false">IF(OR(E98="",F98=""),"",IF(AND(D98&gt;=F98,D98&lt;=G98),"","Check Range"))</f>
        <v/>
      </c>
      <c r="I98" s="25"/>
      <c r="J98" s="25"/>
      <c r="K98" s="25"/>
      <c r="L98" s="25"/>
    </row>
    <row r="99" customFormat="false" ht="15" hidden="false" customHeight="false" outlineLevel="0" collapsed="false">
      <c r="A99" s="1" t="s">
        <v>15</v>
      </c>
      <c r="B99" s="0" t="s">
        <v>117</v>
      </c>
      <c r="C99" s="0" t="s">
        <v>117</v>
      </c>
      <c r="D99" s="23" t="str">
        <f aca="false">IF(VLOOKUP($C99,[1]West!$B$2:$K$200,2,FALSE())="","",VLOOKUP($C99,[1]West!$B$2:$K$200,2,FALSE()))</f>
        <v/>
      </c>
      <c r="E99" s="24" t="str">
        <f aca="false">IF(VLOOKUP($C99,[1]West!$B$2:$K$200,3,FALSE())="","",VLOOKUP($C99,[1]West!$B$2:$K$200,3,FALSE()))</f>
        <v/>
      </c>
      <c r="F99" s="23" t="str">
        <f aca="false">IF(VLOOKUP($C99,[1]West!$B$2:$K$200,4,FALSE())="","",VLOOKUP($C99,[1]West!$B$2:$K$200,4,FALSE()))</f>
        <v> </v>
      </c>
      <c r="G99" s="23" t="str">
        <f aca="false">IF(VLOOKUP($C99,[1]West!$B$2:$K$200,5,FALSE())="","",VLOOKUP($C99,[1]West!$B$2:$K$200,5,FALSE()))</f>
        <v/>
      </c>
      <c r="H99" s="4" t="str">
        <f aca="false">IF(OR(E99="",F99=""),"",IF(AND(D99&gt;=F99,D99&lt;=G99),"","Check Range"))</f>
        <v/>
      </c>
      <c r="I99" s="25"/>
      <c r="J99" s="25"/>
      <c r="K99" s="25"/>
      <c r="L99" s="25"/>
    </row>
    <row r="100" customFormat="false" ht="15" hidden="false" customHeight="false" outlineLevel="0" collapsed="false">
      <c r="A100" s="1" t="s">
        <v>15</v>
      </c>
      <c r="B100" s="0" t="s">
        <v>118</v>
      </c>
      <c r="C100" s="0" t="s">
        <v>118</v>
      </c>
      <c r="D100" s="23" t="str">
        <f aca="false">IF(VLOOKUP($C100,[1]West!$B$2:$K$200,2,FALSE())="","",VLOOKUP($C100,[1]West!$B$2:$K$200,2,FALSE()))</f>
        <v/>
      </c>
      <c r="E100" s="24" t="str">
        <f aca="false">IF(VLOOKUP($C100,[1]West!$B$2:$K$200,3,FALSE())="","",VLOOKUP($C100,[1]West!$B$2:$K$200,3,FALSE()))</f>
        <v/>
      </c>
      <c r="F100" s="23" t="str">
        <f aca="false">IF(VLOOKUP($C100,[1]West!$B$2:$K$200,4,FALSE())="","",VLOOKUP($C100,[1]West!$B$2:$K$200,4,FALSE()))</f>
        <v/>
      </c>
      <c r="G100" s="23" t="str">
        <f aca="false">IF(VLOOKUP($C100,[1]West!$B$2:$K$200,5,FALSE())="","",VLOOKUP($C100,[1]West!$B$2:$K$200,5,FALSE()))</f>
        <v/>
      </c>
      <c r="H100" s="4" t="str">
        <f aca="false">IF(OR(E100="",F100=""),"",IF(AND(D100&gt;=F100,D100&lt;=G100),"","Check Range"))</f>
        <v/>
      </c>
      <c r="I100" s="25"/>
      <c r="J100" s="25"/>
      <c r="K100" s="25"/>
      <c r="L100" s="25"/>
    </row>
    <row r="101" customFormat="false" ht="15" hidden="false" customHeight="false" outlineLevel="0" collapsed="false">
      <c r="D101" s="21"/>
      <c r="E101" s="22"/>
      <c r="F101" s="21"/>
      <c r="G101" s="21"/>
    </row>
    <row r="102" customFormat="false" ht="15" hidden="false" customHeight="false" outlineLevel="0" collapsed="false">
      <c r="B102" s="20" t="s">
        <v>119</v>
      </c>
      <c r="C102" s="20" t="s">
        <v>119</v>
      </c>
      <c r="D102" s="21"/>
      <c r="E102" s="22"/>
      <c r="F102" s="21"/>
      <c r="G102" s="21"/>
      <c r="N102" s="20"/>
    </row>
    <row r="103" customFormat="false" ht="15" hidden="false" customHeight="false" outlineLevel="0" collapsed="false">
      <c r="A103" s="1" t="s">
        <v>111</v>
      </c>
      <c r="B103" s="0" t="s">
        <v>120</v>
      </c>
      <c r="C103" s="0" t="s">
        <v>120</v>
      </c>
      <c r="D103" s="23" t="str">
        <f aca="false">IF(VLOOKUP($C103,[5]Northeast!$B$2:$K$200,2,FALSE())="","",VLOOKUP($C103,[5]Northeast!$B$2:$K$200,2,FALSE()))</f>
        <v/>
      </c>
      <c r="E103" s="24" t="str">
        <f aca="false">IF(VLOOKUP($C103,[5]Northeast!$B$2:$K$200,3,FALSE())="","",VLOOKUP($C103,[5]Northeast!$B$2:$K$200,3,FALSE()))</f>
        <v/>
      </c>
      <c r="F103" s="23" t="str">
        <f aca="false">IF(VLOOKUP($C103,[5]Northeast!$B$2:$K$200,4,FALSE())="","",VLOOKUP($C103,[5]Northeast!$B$2:$K$200,4,FALSE()))</f>
        <v/>
      </c>
      <c r="G103" s="23" t="str">
        <f aca="false">IF(VLOOKUP($C103,[5]Northeast!$B$2:$K$200,5,FALSE())="","",VLOOKUP($C103,[5]Northeast!$B$2:$K$200,5,FALSE()))</f>
        <v/>
      </c>
      <c r="H103" s="4" t="str">
        <f aca="false">IF(OR(E103="",F103=""),"",IF(AND(D103&gt;=F103,D103&lt;=G103),"","Check Range"))</f>
        <v/>
      </c>
      <c r="I103" s="25"/>
      <c r="J103" s="25"/>
      <c r="K103" s="25"/>
      <c r="L103" s="25"/>
    </row>
    <row r="104" customFormat="false" ht="15" hidden="false" customHeight="false" outlineLevel="0" collapsed="false">
      <c r="A104" s="1" t="s">
        <v>111</v>
      </c>
      <c r="B104" s="0" t="s">
        <v>121</v>
      </c>
      <c r="C104" s="0" t="s">
        <v>121</v>
      </c>
      <c r="D104" s="23" t="n">
        <f aca="false">IF(VLOOKUP($C104,[5]Northeast!$B$2:$K$200,2,FALSE())="","",VLOOKUP($C104,[5]Northeast!$B$2:$K$200,2,FALSE()))</f>
        <v>2.192</v>
      </c>
      <c r="E104" s="24" t="n">
        <f aca="false">IF(VLOOKUP($C104,[5]Northeast!$B$2:$K$200,3,FALSE())="","",VLOOKUP($C104,[5]Northeast!$B$2:$K$200,3,FALSE()))</f>
        <v>175000</v>
      </c>
      <c r="F104" s="23" t="n">
        <f aca="false">IF(VLOOKUP($C104,[5]Northeast!$B$2:$K$200,4,FALSE())="","",VLOOKUP($C104,[5]Northeast!$B$2:$K$200,4,FALSE()))</f>
        <v>2.175</v>
      </c>
      <c r="G104" s="23" t="n">
        <f aca="false">IF(VLOOKUP($C104,[5]Northeast!$B$2:$K$200,5,FALSE())="","",VLOOKUP($C104,[5]Northeast!$B$2:$K$200,5,FALSE()))</f>
        <v>2.215</v>
      </c>
      <c r="H104" s="4" t="str">
        <f aca="false">IF(OR(E104="",F104=""),"",IF(AND(D104&gt;=F104,D104&lt;=G104),"","Check Range"))</f>
        <v/>
      </c>
      <c r="I104" s="25"/>
      <c r="J104" s="25"/>
      <c r="K104" s="25"/>
      <c r="L104" s="25"/>
    </row>
    <row r="105" customFormat="false" ht="15" hidden="false" customHeight="false" outlineLevel="0" collapsed="false">
      <c r="A105" s="1" t="s">
        <v>111</v>
      </c>
      <c r="B105" s="0" t="s">
        <v>122</v>
      </c>
      <c r="C105" s="27" t="s">
        <v>123</v>
      </c>
      <c r="D105" s="23" t="n">
        <f aca="false">IF(VLOOKUP($C105,[5]Northeast!$B$2:$K$200,2,FALSE())="","",VLOOKUP($C105,[5]Northeast!$B$2:$K$200,2,FALSE()))</f>
        <v>2.248</v>
      </c>
      <c r="E105" s="24" t="n">
        <f aca="false">IF(VLOOKUP($C105,[5]Northeast!$B$2:$K$200,3,FALSE())="","",VLOOKUP($C105,[5]Northeast!$B$2:$K$200,3,FALSE()))</f>
        <v>545000</v>
      </c>
      <c r="F105" s="23" t="n">
        <f aca="false">IF(VLOOKUP($C105,[5]Northeast!$B$2:$K$200,4,FALSE())="","",VLOOKUP($C105,[5]Northeast!$B$2:$K$200,4,FALSE()))</f>
        <v>2.215</v>
      </c>
      <c r="G105" s="23" t="n">
        <f aca="false">IF(VLOOKUP($C105,[5]Northeast!$B$2:$K$200,5,FALSE())="","",VLOOKUP($C105,[5]Northeast!$B$2:$K$200,5,FALSE()))</f>
        <v>2.275</v>
      </c>
      <c r="H105" s="4" t="str">
        <f aca="false">IF(OR(E105="",F105=""),"",IF(AND(D105&gt;=F105,D105&lt;=G105),"","Check Range"))</f>
        <v/>
      </c>
      <c r="I105" s="25"/>
      <c r="J105" s="25"/>
      <c r="K105" s="25"/>
      <c r="L105" s="25"/>
    </row>
    <row r="106" customFormat="false" ht="15" hidden="false" customHeight="false" outlineLevel="0" collapsed="false">
      <c r="D106" s="21"/>
      <c r="E106" s="22"/>
      <c r="F106" s="21"/>
      <c r="G106" s="21"/>
    </row>
    <row r="107" customFormat="false" ht="15" hidden="false" customHeight="false" outlineLevel="0" collapsed="false">
      <c r="B107" s="33" t="s">
        <v>124</v>
      </c>
      <c r="C107" s="33" t="s">
        <v>124</v>
      </c>
      <c r="D107" s="21"/>
      <c r="E107" s="22"/>
      <c r="F107" s="21"/>
      <c r="G107" s="21"/>
      <c r="N107" s="33"/>
    </row>
    <row r="108" customFormat="false" ht="15" hidden="false" customHeight="false" outlineLevel="0" collapsed="false">
      <c r="A108" s="1" t="s">
        <v>24</v>
      </c>
      <c r="B108" s="0" t="s">
        <v>125</v>
      </c>
      <c r="C108" s="27" t="s">
        <v>126</v>
      </c>
      <c r="D108" s="23" t="n">
        <f aca="false">IF(VLOOKUP($C108,[4]Southeast!$B$2:$K$200,2,FALSE())="","",VLOOKUP($C108,[4]Southeast!$B$2:$K$200,2,FALSE()))</f>
        <v>1.84</v>
      </c>
      <c r="E108" s="24" t="n">
        <f aca="false">IF(VLOOKUP($C108,[4]Southeast!$B$2:$K$200,3,FALSE())="","",VLOOKUP($C108,[4]Southeast!$B$2:$K$200,3,FALSE()))</f>
        <v>10000</v>
      </c>
      <c r="F108" s="23" t="n">
        <f aca="false">IF(VLOOKUP($C108,[4]Southeast!$B$2:$K$200,4,FALSE())="","",VLOOKUP($C108,[4]Southeast!$B$2:$K$200,4,FALSE()))</f>
        <v>1.84</v>
      </c>
      <c r="G108" s="23" t="n">
        <f aca="false">IF(VLOOKUP($C108,[4]Southeast!$B$2:$K$200,5,FALSE())="","",VLOOKUP($C108,[4]Southeast!$B$2:$K$200,5,FALSE()))</f>
        <v>1.84</v>
      </c>
      <c r="H108" s="4" t="str">
        <f aca="false">IF(OR(E108="",F108=""),"",IF(AND(D108&gt;=F108,D108&lt;=G108),"","Check Range"))</f>
        <v/>
      </c>
    </row>
    <row r="109" customFormat="false" ht="15" hidden="false" customHeight="false" outlineLevel="0" collapsed="false">
      <c r="A109" s="1" t="s">
        <v>24</v>
      </c>
      <c r="B109" s="0" t="s">
        <v>127</v>
      </c>
      <c r="C109" s="27" t="s">
        <v>128</v>
      </c>
      <c r="D109" s="23" t="str">
        <f aca="false">IF(VLOOKUP($C109,[4]Southeast!$B$2:$K$200,2,FALSE())="","",VLOOKUP($C109,[4]Southeast!$B$2:$K$200,2,FALSE()))</f>
        <v> </v>
      </c>
      <c r="E109" s="24" t="str">
        <f aca="false">IF(VLOOKUP($C109,[4]Southeast!$B$2:$K$200,3,FALSE())="","",VLOOKUP($C109,[4]Southeast!$B$2:$K$200,3,FALSE()))</f>
        <v/>
      </c>
      <c r="F109" s="23" t="str">
        <f aca="false">IF(VLOOKUP($C109,[4]Southeast!$B$2:$K$200,4,FALSE())="","",VLOOKUP($C109,[4]Southeast!$B$2:$K$200,4,FALSE()))</f>
        <v/>
      </c>
      <c r="G109" s="23" t="str">
        <f aca="false">IF(VLOOKUP($C109,[4]Southeast!$B$2:$K$200,5,FALSE())="","",VLOOKUP($C109,[4]Southeast!$B$2:$K$200,5,FALSE()))</f>
        <v/>
      </c>
      <c r="H109" s="4" t="str">
        <f aca="false">IF(OR(E109="",F109=""),"",IF(AND(D109&gt;=F109,D109&lt;=G109),"","Check Range"))</f>
        <v/>
      </c>
    </row>
    <row r="110" customFormat="false" ht="15" hidden="false" customHeight="false" outlineLevel="0" collapsed="false">
      <c r="A110" s="28" t="s">
        <v>24</v>
      </c>
      <c r="B110" s="0" t="s">
        <v>129</v>
      </c>
      <c r="C110" s="0" t="s">
        <v>129</v>
      </c>
      <c r="D110" s="23" t="str">
        <f aca="false">IF(VLOOKUP($C110,[4]Southeast!$B$2:$K$200,2,FALSE())="","",VLOOKUP($C110,[4]Southeast!$B$2:$K$200,2,FALSE()))</f>
        <v/>
      </c>
      <c r="E110" s="24" t="str">
        <f aca="false">IF(VLOOKUP($C110,[4]Southeast!$B$2:$K$200,3,FALSE())="","",VLOOKUP($C110,[4]Southeast!$B$2:$K$200,3,FALSE()))</f>
        <v/>
      </c>
      <c r="F110" s="23" t="str">
        <f aca="false">IF(VLOOKUP($C110,[4]Southeast!$B$2:$K$200,4,FALSE())="","",VLOOKUP($C110,[4]Southeast!$B$2:$K$200,4,FALSE()))</f>
        <v/>
      </c>
      <c r="G110" s="23" t="str">
        <f aca="false">IF(VLOOKUP($C110,[4]Southeast!$B$2:$K$200,5,FALSE())="","",VLOOKUP($C110,[4]Southeast!$B$2:$K$200,5,FALSE()))</f>
        <v/>
      </c>
      <c r="H110" s="4" t="str">
        <f aca="false">IF(OR(E110="",F110=""),"",IF(AND(D110&gt;=F110,D110&lt;=G110),"","Check Range"))</f>
        <v/>
      </c>
    </row>
    <row r="111" customFormat="false" ht="15" hidden="false" customHeight="false" outlineLevel="0" collapsed="false">
      <c r="A111" s="28" t="s">
        <v>24</v>
      </c>
      <c r="B111" s="0" t="s">
        <v>130</v>
      </c>
      <c r="C111" s="0" t="s">
        <v>130</v>
      </c>
      <c r="D111" s="23" t="n">
        <f aca="false">IF(VLOOKUP($C111,[4]Southeast!$B$2:$K$200,2,FALSE())="","",VLOOKUP($C111,[4]Southeast!$B$2:$K$200,2,FALSE()))</f>
        <v>2.1</v>
      </c>
      <c r="E111" s="24" t="n">
        <f aca="false">IF(VLOOKUP($C111,[4]Southeast!$B$2:$K$200,3,FALSE())="","",VLOOKUP($C111,[4]Southeast!$B$2:$K$200,3,FALSE()))</f>
        <v>14000</v>
      </c>
      <c r="F111" s="23" t="n">
        <f aca="false">IF(VLOOKUP($C111,[4]Southeast!$B$2:$K$200,4,FALSE())="","",VLOOKUP($C111,[4]Southeast!$B$2:$K$200,4,FALSE()))</f>
        <v>2.1</v>
      </c>
      <c r="G111" s="23" t="n">
        <f aca="false">IF(VLOOKUP($C111,[4]Southeast!$B$2:$K$200,5,FALSE())="","",VLOOKUP($C111,[4]Southeast!$B$2:$K$200,5,FALSE()))</f>
        <v>2.1</v>
      </c>
      <c r="H111" s="4" t="str">
        <f aca="false">IF(OR(E111="",F111=""),"",IF(AND(D111&gt;=F111,D111&lt;=G111),"","Check Range"))</f>
        <v/>
      </c>
    </row>
    <row r="112" customFormat="false" ht="15" hidden="false" customHeight="false" outlineLevel="0" collapsed="false">
      <c r="D112" s="21"/>
      <c r="E112" s="22"/>
      <c r="F112" s="21"/>
      <c r="G112" s="21"/>
    </row>
    <row r="113" customFormat="false" ht="15" hidden="false" customHeight="false" outlineLevel="0" collapsed="false">
      <c r="B113" s="20" t="s">
        <v>131</v>
      </c>
      <c r="C113" s="20" t="s">
        <v>131</v>
      </c>
      <c r="D113" s="21"/>
      <c r="E113" s="22"/>
      <c r="F113" s="21"/>
      <c r="G113" s="21"/>
      <c r="N113" s="20"/>
    </row>
    <row r="114" customFormat="false" ht="15" hidden="false" customHeight="false" outlineLevel="0" collapsed="false">
      <c r="A114" s="1" t="s">
        <v>111</v>
      </c>
      <c r="B114" s="0" t="s">
        <v>132</v>
      </c>
      <c r="C114" s="0" t="s">
        <v>133</v>
      </c>
      <c r="D114" s="23" t="n">
        <f aca="false">[5]Northeast!C16</f>
        <v>0</v>
      </c>
      <c r="E114" s="24" t="n">
        <f aca="false">[5]Northeast!D16</f>
        <v>0</v>
      </c>
      <c r="F114" s="23" t="n">
        <f aca="false">[5]Northeast!E16</f>
        <v>0</v>
      </c>
      <c r="G114" s="23" t="n">
        <f aca="false">[5]Northeast!F16</f>
        <v>0</v>
      </c>
      <c r="H114" s="4" t="str">
        <f aca="false">IF(OR(E114="",F114=""),"",IF(AND(D114&gt;=F114,D114&lt;=G114),"","Check Range"))</f>
        <v/>
      </c>
      <c r="I114" s="25"/>
      <c r="J114" s="25"/>
      <c r="K114" s="25"/>
      <c r="L114" s="25"/>
    </row>
    <row r="115" customFormat="false" ht="15" hidden="false" customHeight="false" outlineLevel="0" collapsed="false">
      <c r="A115" s="1" t="s">
        <v>111</v>
      </c>
      <c r="B115" s="0" t="s">
        <v>134</v>
      </c>
      <c r="D115" s="23" t="n">
        <f aca="false">[5]Northeast!C17</f>
        <v>2.31</v>
      </c>
      <c r="E115" s="24" t="n">
        <f aca="false">[5]Northeast!D17</f>
        <v>5600</v>
      </c>
      <c r="F115" s="23" t="n">
        <f aca="false">[5]Northeast!E17</f>
        <v>2.31</v>
      </c>
      <c r="G115" s="23" t="n">
        <f aca="false">[5]Northeast!F17</f>
        <v>2.31</v>
      </c>
      <c r="I115" s="25"/>
      <c r="J115" s="25"/>
      <c r="K115" s="25"/>
      <c r="L115" s="25"/>
    </row>
    <row r="116" customFormat="false" ht="15" hidden="false" customHeight="false" outlineLevel="0" collapsed="false">
      <c r="A116" s="1" t="s">
        <v>15</v>
      </c>
      <c r="B116" s="0" t="s">
        <v>135</v>
      </c>
      <c r="C116" s="27" t="s">
        <v>136</v>
      </c>
      <c r="D116" s="23" t="n">
        <f aca="false">IF(VLOOKUP($C116,[1]West!$B$2:$K$200,2,FALSE())="","",VLOOKUP($C116,[1]West!$B$2:$K$200,2,FALSE()))</f>
        <v>1.79</v>
      </c>
      <c r="E116" s="24" t="n">
        <f aca="false">IF(VLOOKUP($C116,[1]West!$B$2:$K$200,3,FALSE())="","",VLOOKUP($C116,[1]West!$B$2:$K$200,3,FALSE()))</f>
        <v>698000</v>
      </c>
      <c r="F116" s="23" t="n">
        <f aca="false">IF(VLOOKUP($C116,[1]West!$B$2:$K$200,4,FALSE())="","",VLOOKUP($C116,[1]West!$B$2:$K$200,4,FALSE()))</f>
        <v>1.75</v>
      </c>
      <c r="G116" s="23" t="n">
        <f aca="false">IF(VLOOKUP($C116,[1]West!$B$2:$K$200,5,FALSE())="","",VLOOKUP($C116,[1]West!$B$2:$K$200,5,FALSE()))</f>
        <v>1.84</v>
      </c>
      <c r="H116" s="4" t="str">
        <f aca="false">IF(OR(E116="",F116=""),"",IF(AND(D116&gt;=F116,D116&lt;=G116),"","Check Range"))</f>
        <v/>
      </c>
      <c r="I116" s="25"/>
      <c r="J116" s="25"/>
      <c r="K116" s="25"/>
      <c r="L116" s="25"/>
    </row>
    <row r="117" customFormat="false" ht="15" hidden="false" customHeight="false" outlineLevel="0" collapsed="false">
      <c r="A117" s="1" t="s">
        <v>15</v>
      </c>
      <c r="B117" s="0" t="s">
        <v>137</v>
      </c>
      <c r="C117" s="27" t="s">
        <v>138</v>
      </c>
      <c r="D117" s="23" t="n">
        <f aca="false">IF(VLOOKUP($C117,[1]West!$B$2:$K$200,2,FALSE())="","",VLOOKUP($C117,[1]West!$B$2:$K$200,2,FALSE()))</f>
        <v>1.755</v>
      </c>
      <c r="E117" s="24" t="n">
        <f aca="false">IF(VLOOKUP($C117,[1]West!$B$2:$K$200,3,FALSE())="","",VLOOKUP($C117,[1]West!$B$2:$K$200,3,FALSE()))</f>
        <v>120000</v>
      </c>
      <c r="F117" s="23" t="n">
        <f aca="false">IF(VLOOKUP($C117,[1]West!$B$2:$K$200,4,FALSE())="","",VLOOKUP($C117,[1]West!$B$2:$K$200,4,FALSE()))</f>
        <v>1.615</v>
      </c>
      <c r="G117" s="23" t="n">
        <f aca="false">IF(VLOOKUP($C117,[1]West!$B$2:$K$200,5,FALSE())="","",VLOOKUP($C117,[1]West!$B$2:$K$200,5,FALSE()))</f>
        <v>1.78</v>
      </c>
      <c r="H117" s="4" t="str">
        <f aca="false">IF(OR(E117="",F117=""),"",IF(AND(D117&gt;=F117,D117&lt;=G117),"","Check Range"))</f>
        <v/>
      </c>
      <c r="I117" s="25"/>
      <c r="J117" s="25"/>
      <c r="K117" s="25"/>
      <c r="L117" s="25"/>
    </row>
    <row r="118" customFormat="false" ht="15" hidden="false" customHeight="false" outlineLevel="0" collapsed="false">
      <c r="A118" s="1" t="s">
        <v>15</v>
      </c>
      <c r="B118" s="0" t="s">
        <v>139</v>
      </c>
      <c r="C118" s="27" t="s">
        <v>140</v>
      </c>
      <c r="D118" s="23" t="n">
        <f aca="false">IF(VLOOKUP($C118,[1]West!$B$2:$K$200,2,FALSE())="","",VLOOKUP($C118,[1]West!$B$2:$K$200,2,FALSE()))</f>
        <v>1.54</v>
      </c>
      <c r="E118" s="24" t="n">
        <f aca="false">IF(VLOOKUP($C118,[1]West!$B$2:$K$200,3,FALSE())="","",VLOOKUP($C118,[1]West!$B$2:$K$200,3,FALSE()))</f>
        <v>152000</v>
      </c>
      <c r="F118" s="23" t="n">
        <f aca="false">IF(VLOOKUP($C118,[1]West!$B$2:$K$200,4,FALSE())="","",VLOOKUP($C118,[1]West!$B$2:$K$200,4,FALSE()))</f>
        <v>1.51</v>
      </c>
      <c r="G118" s="23" t="n">
        <f aca="false">IF(VLOOKUP($C118,[1]West!$B$2:$K$200,5,FALSE())="","",VLOOKUP($C118,[1]West!$B$2:$K$200,5,FALSE()))</f>
        <v>1.79</v>
      </c>
      <c r="H118" s="4" t="str">
        <f aca="false">IF(OR(E118="",F118=""),"",IF(AND(D118&gt;=F118,D118&lt;=G118),"","Check Range"))</f>
        <v/>
      </c>
      <c r="I118" s="25"/>
      <c r="J118" s="25"/>
      <c r="K118" s="25"/>
      <c r="L118" s="25"/>
    </row>
    <row r="119" customFormat="false" ht="15" hidden="false" customHeight="false" outlineLevel="0" collapsed="false">
      <c r="A119" s="1" t="s">
        <v>15</v>
      </c>
      <c r="B119" s="0" t="s">
        <v>141</v>
      </c>
      <c r="C119" s="27" t="s">
        <v>142</v>
      </c>
      <c r="D119" s="23" t="n">
        <f aca="false">IF(VLOOKUP($C119,[1]West!$B$2:$K$200,2,FALSE())="","",VLOOKUP($C119,[1]West!$B$2:$K$200,2,FALSE()))</f>
        <v>1.81</v>
      </c>
      <c r="E119" s="24" t="n">
        <f aca="false">IF(VLOOKUP($C119,[1]West!$B$2:$K$200,3,FALSE())="","",VLOOKUP($C119,[1]West!$B$2:$K$200,3,FALSE()))</f>
        <v>480000</v>
      </c>
      <c r="F119" s="23" t="n">
        <f aca="false">IF(VLOOKUP($C119,[1]West!$B$2:$K$200,4,FALSE())="","",VLOOKUP($C119,[1]West!$B$2:$K$200,4,FALSE()))</f>
        <v>1.71</v>
      </c>
      <c r="G119" s="23" t="n">
        <f aca="false">IF(VLOOKUP($C119,[1]West!$B$2:$K$200,5,FALSE())="","",VLOOKUP($C119,[1]West!$B$2:$K$200,5,FALSE()))</f>
        <v>1.92</v>
      </c>
      <c r="H119" s="4" t="str">
        <f aca="false">IF(OR(E119="",F119=""),"",IF(AND(D119&gt;=F119,D119&lt;=G119),"","Check Range"))</f>
        <v/>
      </c>
      <c r="I119" s="25"/>
      <c r="J119" s="25"/>
      <c r="K119" s="25"/>
      <c r="L119" s="25"/>
    </row>
    <row r="120" customFormat="false" ht="15" hidden="false" customHeight="false" outlineLevel="0" collapsed="false">
      <c r="A120" s="1" t="s">
        <v>17</v>
      </c>
      <c r="B120" s="0" t="s">
        <v>143</v>
      </c>
      <c r="C120" s="26" t="s">
        <v>144</v>
      </c>
      <c r="D120" s="23" t="str">
        <f aca="false">IF(VLOOKUP($C120,[2]Central!$B$2:$K$200,2,FALSE())="","",VLOOKUP($C120,[2]Central!$B$2:$K$200,2,FALSE()))</f>
        <v/>
      </c>
      <c r="E120" s="24" t="str">
        <f aca="false">IF(VLOOKUP($C120,[2]Central!$B$2:$K$200,3,FALSE())="","",VLOOKUP($C120,[2]Central!$B$2:$K$200,3,FALSE()))</f>
        <v/>
      </c>
      <c r="F120" s="23" t="str">
        <f aca="false">IF(VLOOKUP($C120,[2]Central!$B$2:$K$200,4,FALSE())="","",VLOOKUP($C120,[2]Central!$B$2:$K$200,4,FALSE()))</f>
        <v/>
      </c>
      <c r="G120" s="23" t="str">
        <f aca="false">IF(VLOOKUP($C120,[2]Central!$B$2:$K$200,5,FALSE())="","",VLOOKUP($C120,[2]Central!$B$2:$K$200,5,FALSE()))</f>
        <v/>
      </c>
      <c r="H120" s="4" t="str">
        <f aca="false">IF(OR(E120="",F120=""),"",IF(AND(D120&gt;=F120,D120&lt;=G120),"","Check Range"))</f>
        <v/>
      </c>
      <c r="I120" s="25"/>
      <c r="J120" s="25"/>
      <c r="K120" s="25"/>
      <c r="L120" s="25"/>
    </row>
    <row r="121" customFormat="false" ht="15" hidden="false" customHeight="false" outlineLevel="0" collapsed="false">
      <c r="A121" s="1" t="s">
        <v>17</v>
      </c>
      <c r="B121" s="0" t="s">
        <v>145</v>
      </c>
      <c r="C121" s="26" t="s">
        <v>146</v>
      </c>
      <c r="D121" s="23" t="str">
        <f aca="false">IF(VLOOKUP($C121,[2]Central!$B$2:$K$200,2,FALSE())="","",VLOOKUP($C121,[2]Central!$B$2:$K$200,2,FALSE()))</f>
        <v/>
      </c>
      <c r="E121" s="24" t="str">
        <f aca="false">IF(VLOOKUP($C121,[2]Central!$B$2:$K$200,3,FALSE())="","",VLOOKUP($C121,[2]Central!$B$2:$K$200,3,FALSE()))</f>
        <v/>
      </c>
      <c r="F121" s="23" t="str">
        <f aca="false">IF(VLOOKUP($C121,[2]Central!$B$2:$K$200,4,FALSE())="","",VLOOKUP($C121,[2]Central!$B$2:$K$200,4,FALSE()))</f>
        <v/>
      </c>
      <c r="G121" s="23" t="str">
        <f aca="false">IF(VLOOKUP($C121,[2]Central!$B$2:$K$200,5,FALSE())="","",VLOOKUP($C121,[2]Central!$B$2:$K$200,5,FALSE()))</f>
        <v/>
      </c>
      <c r="H121" s="4" t="str">
        <f aca="false">IF(OR(E121="",F121=""),"",IF(AND(D121&gt;=F121,D121&lt;=G121),"","Check Range"))</f>
        <v/>
      </c>
      <c r="I121" s="25"/>
      <c r="J121" s="25"/>
      <c r="K121" s="25"/>
      <c r="L121" s="25"/>
    </row>
    <row r="122" customFormat="false" ht="15" hidden="false" customHeight="false" outlineLevel="0" collapsed="false">
      <c r="A122" s="1" t="s">
        <v>17</v>
      </c>
      <c r="B122" s="0" t="s">
        <v>147</v>
      </c>
      <c r="C122" s="26" t="s">
        <v>148</v>
      </c>
      <c r="D122" s="23" t="str">
        <f aca="false">IF(VLOOKUP($C122,[2]Central!$B$2:$K$200,2,FALSE())="","",VLOOKUP($C122,[2]Central!$B$2:$K$200,2,FALSE()))</f>
        <v/>
      </c>
      <c r="E122" s="24" t="str">
        <f aca="false">IF(VLOOKUP($C122,[2]Central!$B$2:$K$200,3,FALSE())="","",VLOOKUP($C122,[2]Central!$B$2:$K$200,3,FALSE()))</f>
        <v/>
      </c>
      <c r="F122" s="23" t="str">
        <f aca="false">IF(VLOOKUP($C122,[2]Central!$B$2:$K$200,4,FALSE())="","",VLOOKUP($C122,[2]Central!$B$2:$K$200,4,FALSE()))</f>
        <v/>
      </c>
      <c r="G122" s="23" t="str">
        <f aca="false">IF(VLOOKUP($C122,[2]Central!$B$2:$K$200,5,FALSE())="","",VLOOKUP($C122,[2]Central!$B$2:$K$200,5,FALSE()))</f>
        <v/>
      </c>
      <c r="H122" s="4" t="str">
        <f aca="false">IF(OR(E122="",F122=""),"",IF(AND(D122&gt;=F122,D122&lt;=G122),"","Check Range"))</f>
        <v/>
      </c>
      <c r="I122" s="25"/>
      <c r="J122" s="25"/>
      <c r="K122" s="25"/>
      <c r="L122" s="25"/>
    </row>
    <row r="123" customFormat="false" ht="15" hidden="false" customHeight="false" outlineLevel="0" collapsed="false">
      <c r="A123" s="1" t="s">
        <v>17</v>
      </c>
      <c r="B123" s="0" t="s">
        <v>149</v>
      </c>
      <c r="C123" s="26" t="s">
        <v>150</v>
      </c>
      <c r="D123" s="23" t="str">
        <f aca="false">IF(VLOOKUP($C123,[2]Central!$B$2:$K$200,2,FALSE())="","",VLOOKUP($C123,[2]Central!$B$2:$K$200,2,FALSE()))</f>
        <v/>
      </c>
      <c r="E123" s="24" t="str">
        <f aca="false">IF(VLOOKUP($C123,[2]Central!$B$2:$K$200,3,FALSE())="","",VLOOKUP($C123,[2]Central!$B$2:$K$200,3,FALSE()))</f>
        <v/>
      </c>
      <c r="F123" s="23" t="str">
        <f aca="false">IF(VLOOKUP($C123,[2]Central!$B$2:$K$200,4,FALSE())="","",VLOOKUP($C123,[2]Central!$B$2:$K$200,4,FALSE()))</f>
        <v/>
      </c>
      <c r="G123" s="23" t="str">
        <f aca="false">IF(VLOOKUP($C123,[2]Central!$B$2:$K$200,5,FALSE())="","",VLOOKUP($C123,[2]Central!$B$2:$K$200,5,FALSE()))</f>
        <v/>
      </c>
      <c r="H123" s="4" t="str">
        <f aca="false">IF(OR(E123="",F123=""),"",IF(AND(D123&gt;=F123,D123&lt;=G123),"","Check Range"))</f>
        <v/>
      </c>
      <c r="I123" s="25"/>
      <c r="J123" s="25"/>
      <c r="K123" s="25"/>
      <c r="L123" s="25"/>
    </row>
    <row r="124" customFormat="false" ht="15" hidden="false" customHeight="false" outlineLevel="0" collapsed="false">
      <c r="A124" s="1" t="s">
        <v>17</v>
      </c>
      <c r="B124" s="0" t="s">
        <v>151</v>
      </c>
      <c r="C124" s="26" t="s">
        <v>152</v>
      </c>
      <c r="D124" s="23" t="str">
        <f aca="false">IF(VLOOKUP($C124,[2]Central!$B$2:$K$200,2,FALSE())="","",VLOOKUP($C124,[2]Central!$B$2:$K$200,2,FALSE()))</f>
        <v/>
      </c>
      <c r="E124" s="24" t="str">
        <f aca="false">IF(VLOOKUP($C124,[2]Central!$B$2:$K$200,3,FALSE())="","",VLOOKUP($C124,[2]Central!$B$2:$K$200,3,FALSE()))</f>
        <v/>
      </c>
      <c r="F124" s="23" t="str">
        <f aca="false">IF(VLOOKUP($C124,[2]Central!$B$2:$K$200,4,FALSE())="","",VLOOKUP($C124,[2]Central!$B$2:$K$200,4,FALSE()))</f>
        <v/>
      </c>
      <c r="G124" s="23" t="str">
        <f aca="false">IF(VLOOKUP($C124,[2]Central!$B$2:$K$200,5,FALSE())="","",VLOOKUP($C124,[2]Central!$B$2:$K$200,5,FALSE()))</f>
        <v/>
      </c>
      <c r="H124" s="4" t="str">
        <f aca="false">IF(OR(E124="",F124=""),"",IF(AND(D124&gt;=F124,D124&lt;=G124),"","Check Range"))</f>
        <v/>
      </c>
      <c r="I124" s="25"/>
      <c r="J124" s="25"/>
      <c r="K124" s="25"/>
      <c r="L124" s="25"/>
    </row>
    <row r="125" customFormat="false" ht="15" hidden="false" customHeight="false" outlineLevel="0" collapsed="false">
      <c r="A125" s="1" t="s">
        <v>17</v>
      </c>
      <c r="B125" s="0" t="s">
        <v>153</v>
      </c>
      <c r="C125" s="0" t="s">
        <v>153</v>
      </c>
      <c r="D125" s="23" t="str">
        <f aca="false">IF(VLOOKUP($C125,[2]Central!$B$2:$K$200,2,FALSE())="","",VLOOKUP($C125,[2]Central!$B$2:$K$200,2,FALSE()))</f>
        <v/>
      </c>
      <c r="E125" s="24" t="str">
        <f aca="false">IF(VLOOKUP($C125,[2]Central!$B$2:$K$200,3,FALSE())="","",VLOOKUP($C125,[2]Central!$B$2:$K$200,3,FALSE()))</f>
        <v/>
      </c>
      <c r="F125" s="23" t="str">
        <f aca="false">IF(VLOOKUP($C125,[2]Central!$B$2:$K$200,4,FALSE())="","",VLOOKUP($C125,[2]Central!$B$2:$K$200,4,FALSE()))</f>
        <v/>
      </c>
      <c r="G125" s="23" t="str">
        <f aca="false">IF(VLOOKUP($C125,[2]Central!$B$2:$K$200,5,FALSE())="","",VLOOKUP($C125,[2]Central!$B$2:$K$200,5,FALSE()))</f>
        <v/>
      </c>
      <c r="H125" s="4" t="str">
        <f aca="false">IF(OR(E125="",F125=""),"",IF(AND(D125&gt;=F125,D125&lt;=G125),"","Check Range"))</f>
        <v/>
      </c>
      <c r="I125" s="25"/>
      <c r="J125" s="25"/>
      <c r="K125" s="25"/>
      <c r="L125" s="25"/>
    </row>
    <row r="126" customFormat="false" ht="15" hidden="false" customHeight="false" outlineLevel="0" collapsed="false">
      <c r="A126" s="1" t="s">
        <v>17</v>
      </c>
      <c r="B126" s="0" t="s">
        <v>154</v>
      </c>
      <c r="C126" s="0" t="s">
        <v>154</v>
      </c>
      <c r="D126" s="23" t="str">
        <f aca="false">IF(VLOOKUP($C126,[2]Central!$B$2:$K$200,2,FALSE())="","",VLOOKUP($C126,[2]Central!$B$2:$K$200,2,FALSE()))</f>
        <v/>
      </c>
      <c r="E126" s="24" t="str">
        <f aca="false">IF(VLOOKUP($C126,[2]Central!$B$2:$K$200,3,FALSE())="","",VLOOKUP($C126,[2]Central!$B$2:$K$200,3,FALSE()))</f>
        <v/>
      </c>
      <c r="F126" s="23" t="str">
        <f aca="false">IF(VLOOKUP($C126,[2]Central!$B$2:$K$200,4,FALSE())="","",VLOOKUP($C126,[2]Central!$B$2:$K$200,4,FALSE()))</f>
        <v/>
      </c>
      <c r="G126" s="23" t="str">
        <f aca="false">IF(VLOOKUP($C126,[2]Central!$B$2:$K$200,5,FALSE())="","",VLOOKUP($C126,[2]Central!$B$2:$K$200,5,FALSE()))</f>
        <v/>
      </c>
      <c r="H126" s="4" t="str">
        <f aca="false">IF(OR(E126="",F126=""),"",IF(AND(D126&gt;=F126,D126&lt;=G126),"","Check Range"))</f>
        <v/>
      </c>
      <c r="I126" s="30"/>
      <c r="J126" s="30"/>
      <c r="K126" s="30"/>
      <c r="L126" s="30"/>
    </row>
    <row r="127" customFormat="false" ht="15" hidden="false" customHeight="false" outlineLevel="0" collapsed="false">
      <c r="A127" s="1" t="s">
        <v>17</v>
      </c>
      <c r="B127" s="0" t="s">
        <v>155</v>
      </c>
      <c r="C127" s="0" t="s">
        <v>155</v>
      </c>
      <c r="D127" s="23" t="str">
        <f aca="false">IF(VLOOKUP($C127,[2]Central!$B$2:$K$200,2,FALSE())="","",VLOOKUP($C127,[2]Central!$B$2:$K$200,2,FALSE()))</f>
        <v/>
      </c>
      <c r="E127" s="24" t="str">
        <f aca="false">IF(VLOOKUP($C127,[2]Central!$B$2:$K$200,3,FALSE())="","",VLOOKUP($C127,[2]Central!$B$2:$K$200,3,FALSE()))</f>
        <v/>
      </c>
      <c r="F127" s="23" t="str">
        <f aca="false">IF(VLOOKUP($C127,[2]Central!$B$2:$K$200,4,FALSE())="","",VLOOKUP($C127,[2]Central!$B$2:$K$200,4,FALSE()))</f>
        <v/>
      </c>
      <c r="G127" s="23" t="str">
        <f aca="false">IF(VLOOKUP($C127,[2]Central!$B$2:$K$200,5,FALSE())="","",VLOOKUP($C127,[2]Central!$B$2:$K$200,5,FALSE()))</f>
        <v/>
      </c>
      <c r="H127" s="4" t="str">
        <f aca="false">IF(OR(E127="",F127=""),"",IF(AND(D127&gt;=F127,D127&lt;=G127),"","Check Range"))</f>
        <v/>
      </c>
      <c r="I127" s="30"/>
      <c r="J127" s="30"/>
      <c r="K127" s="30"/>
      <c r="L127" s="30"/>
    </row>
    <row r="128" customFormat="false" ht="15" hidden="false" customHeight="false" outlineLevel="0" collapsed="false">
      <c r="A128" s="1" t="s">
        <v>111</v>
      </c>
      <c r="B128" s="0" t="s">
        <v>156</v>
      </c>
      <c r="C128" s="0" t="s">
        <v>156</v>
      </c>
      <c r="D128" s="23" t="n">
        <f aca="false">IF(VLOOKUP($C128,[5]Northeast!$B$2:$K$200,2,FALSE())="","",VLOOKUP($C128,[5]Northeast!$B$2:$K$200,2,FALSE()))</f>
        <v>2.242</v>
      </c>
      <c r="E128" s="24" t="n">
        <f aca="false">IF(VLOOKUP($C128,[5]Northeast!$B$2:$K$200,3,FALSE())="","",VLOOKUP($C128,[5]Northeast!$B$2:$K$200,3,FALSE()))</f>
        <v>409000</v>
      </c>
      <c r="F128" s="23" t="n">
        <f aca="false">IF(VLOOKUP($C128,[5]Northeast!$B$2:$K$200,4,FALSE())="","",VLOOKUP($C128,[5]Northeast!$B$2:$K$200,4,FALSE()))</f>
        <v>2.1</v>
      </c>
      <c r="G128" s="23" t="n">
        <f aca="false">IF(VLOOKUP($C128,[5]Northeast!$B$2:$K$200,5,FALSE())="","",VLOOKUP($C128,[5]Northeast!$B$2:$K$200,5,FALSE()))</f>
        <v>2.29</v>
      </c>
      <c r="H128" s="4" t="str">
        <f aca="false">IF(OR(E128="",F128=""),"",IF(AND(D128&gt;=F128,D128&lt;=G128),"","Check Range"))</f>
        <v/>
      </c>
      <c r="I128" s="34"/>
      <c r="J128" s="34"/>
      <c r="K128" s="34"/>
      <c r="L128" s="34"/>
    </row>
    <row r="129" customFormat="false" ht="15" hidden="false" customHeight="false" outlineLevel="0" collapsed="false">
      <c r="A129" s="1" t="s">
        <v>111</v>
      </c>
      <c r="B129" s="0" t="s">
        <v>157</v>
      </c>
      <c r="C129" s="0" t="s">
        <v>157</v>
      </c>
      <c r="D129" s="23" t="n">
        <f aca="false">IF(VLOOKUP($C129,[5]Northeast!$B$2:$K$200,2,FALSE())="","",VLOOKUP($C129,[5]Northeast!$B$2:$K$200,2,FALSE()))</f>
        <v>2.267</v>
      </c>
      <c r="E129" s="24" t="n">
        <f aca="false">IF(VLOOKUP($C129,[5]Northeast!$B$2:$K$200,3,FALSE())="","",VLOOKUP($C129,[5]Northeast!$B$2:$K$200,3,FALSE()))</f>
        <v>110000</v>
      </c>
      <c r="F129" s="23" t="n">
        <f aca="false">IF(VLOOKUP($C129,[5]Northeast!$B$2:$K$200,4,FALSE())="","",VLOOKUP($C129,[5]Northeast!$B$2:$K$200,4,FALSE()))</f>
        <v>2.1</v>
      </c>
      <c r="G129" s="23" t="n">
        <f aca="false">IF(VLOOKUP($C129,[5]Northeast!$B$2:$K$200,5,FALSE())="","",VLOOKUP($C129,[5]Northeast!$B$2:$K$200,5,FALSE()))</f>
        <v>2.31</v>
      </c>
      <c r="H129" s="4" t="str">
        <f aca="false">IF(OR(E129="",F129=""),"",IF(AND(D129&gt;=F129,D129&lt;=G129),"","Check Range"))</f>
        <v/>
      </c>
      <c r="I129" s="34"/>
      <c r="J129" s="34"/>
      <c r="K129" s="34"/>
      <c r="L129" s="34"/>
    </row>
    <row r="130" customFormat="false" ht="15" hidden="false" customHeight="false" outlineLevel="0" collapsed="false">
      <c r="A130" s="1" t="s">
        <v>111</v>
      </c>
      <c r="B130" s="0" t="s">
        <v>158</v>
      </c>
      <c r="C130" s="0" t="s">
        <v>158</v>
      </c>
      <c r="D130" s="23" t="n">
        <f aca="false">IF(VLOOKUP($C130,[5]Northeast!$B$2:$K$200,2,FALSE())="","",VLOOKUP($C130,[5]Northeast!$B$2:$K$200,2,FALSE()))</f>
        <v>2.285</v>
      </c>
      <c r="E130" s="24" t="n">
        <f aca="false">IF(VLOOKUP($C130,[5]Northeast!$B$2:$K$200,3,FALSE())="","",VLOOKUP($C130,[5]Northeast!$B$2:$K$200,3,FALSE()))</f>
        <v>211000</v>
      </c>
      <c r="F130" s="23" t="n">
        <f aca="false">IF(VLOOKUP($C130,[5]Northeast!$B$2:$K$200,4,FALSE())="","",VLOOKUP($C130,[5]Northeast!$B$2:$K$200,4,FALSE()))</f>
        <v>2.1</v>
      </c>
      <c r="G130" s="23" t="n">
        <f aca="false">IF(VLOOKUP($C130,[5]Northeast!$B$2:$K$200,5,FALSE())="","",VLOOKUP($C130,[5]Northeast!$B$2:$K$200,5,FALSE()))</f>
        <v>2.32</v>
      </c>
      <c r="H130" s="4" t="str">
        <f aca="false">IF(OR(E130="",F130=""),"",IF(AND(D130&gt;=F130,D130&lt;=G130),"","Check Range"))</f>
        <v/>
      </c>
      <c r="I130" s="34"/>
      <c r="J130" s="34"/>
      <c r="K130" s="34"/>
      <c r="L130" s="34"/>
    </row>
    <row r="131" customFormat="false" ht="15" hidden="false" customHeight="false" outlineLevel="0" collapsed="false">
      <c r="D131" s="31"/>
      <c r="F131" s="31"/>
      <c r="G131" s="31"/>
      <c r="I131" s="34"/>
      <c r="J131" s="34"/>
      <c r="K131" s="34"/>
      <c r="L131" s="34"/>
    </row>
    <row r="132" customFormat="false" ht="15" hidden="false" customHeight="false" outlineLevel="0" collapsed="false">
      <c r="D132" s="21"/>
      <c r="E132" s="22"/>
      <c r="F132" s="21"/>
      <c r="G132" s="21"/>
    </row>
    <row r="133" customFormat="false" ht="15" hidden="false" customHeight="false" outlineLevel="0" collapsed="false">
      <c r="B133" s="20" t="s">
        <v>159</v>
      </c>
      <c r="C133" s="20" t="s">
        <v>159</v>
      </c>
      <c r="D133" s="21"/>
      <c r="E133" s="22"/>
      <c r="F133" s="21"/>
      <c r="G133" s="21"/>
      <c r="N133" s="20"/>
    </row>
    <row r="134" customFormat="false" ht="15" hidden="false" customHeight="false" outlineLevel="0" collapsed="false">
      <c r="B134" s="35" t="s">
        <v>160</v>
      </c>
      <c r="C134" s="35" t="s">
        <v>160</v>
      </c>
      <c r="D134" s="23"/>
      <c r="E134" s="24"/>
      <c r="F134" s="29"/>
      <c r="G134" s="29"/>
      <c r="H134" s="4" t="str">
        <f aca="false">IF(OR(E134="",F134=""),"",IF(AND(D134&gt;=F134,D134&lt;=G134),"","Check Range"))</f>
        <v/>
      </c>
      <c r="I134" s="25"/>
      <c r="J134" s="25"/>
      <c r="K134" s="25"/>
      <c r="L134" s="25"/>
      <c r="N134" s="35"/>
    </row>
    <row r="135" customFormat="false" ht="15" hidden="false" customHeight="false" outlineLevel="0" collapsed="false">
      <c r="A135" s="1" t="s">
        <v>15</v>
      </c>
      <c r="B135" s="0" t="s">
        <v>161</v>
      </c>
      <c r="C135" s="27" t="s">
        <v>162</v>
      </c>
      <c r="D135" s="23" t="str">
        <f aca="false">IF(VLOOKUP($C135,[1]West!$B$2:$K$200,2,FALSE())="","",VLOOKUP($C135,[1]West!$B$2:$K$200,2,FALSE()))</f>
        <v/>
      </c>
      <c r="E135" s="24" t="str">
        <f aca="false">IF(VLOOKUP($C135,[1]West!$B$2:$K$200,3,FALSE())="","",VLOOKUP($C135,[1]West!$B$2:$K$200,3,FALSE()))</f>
        <v/>
      </c>
      <c r="F135" s="23" t="str">
        <f aca="false">IF(VLOOKUP($C135,[1]West!$B$2:$K$200,4,FALSE())="","",VLOOKUP($C135,[1]West!$B$2:$K$200,4,FALSE()))</f>
        <v/>
      </c>
      <c r="G135" s="23" t="str">
        <f aca="false">IF(VLOOKUP($C135,[1]West!$B$2:$K$200,5,FALSE())="","",VLOOKUP($C135,[1]West!$B$2:$K$200,5,FALSE()))</f>
        <v/>
      </c>
      <c r="H135" s="4" t="str">
        <f aca="false">IF(OR(E135="",F135=""),"",IF(AND(D135&gt;=F135,D135&lt;=G135),"","Check Range"))</f>
        <v/>
      </c>
      <c r="I135" s="25"/>
      <c r="J135" s="25"/>
      <c r="K135" s="25"/>
      <c r="L135" s="25"/>
    </row>
    <row r="136" customFormat="false" ht="15" hidden="false" customHeight="false" outlineLevel="0" collapsed="false">
      <c r="A136" s="1" t="s">
        <v>15</v>
      </c>
      <c r="B136" s="0" t="s">
        <v>163</v>
      </c>
      <c r="C136" s="27" t="s">
        <v>164</v>
      </c>
      <c r="D136" s="23" t="str">
        <f aca="false">IF(VLOOKUP($C136,[1]West!$B$2:$K$200,2,FALSE())="","",VLOOKUP($C136,[1]West!$B$2:$K$200,2,FALSE()))</f>
        <v/>
      </c>
      <c r="E136" s="24" t="str">
        <f aca="false">IF(VLOOKUP($C136,[1]West!$B$2:$K$200,3,FALSE())="","",VLOOKUP($C136,[1]West!$B$2:$K$200,3,FALSE()))</f>
        <v/>
      </c>
      <c r="F136" s="23" t="str">
        <f aca="false">IF(VLOOKUP($C136,[1]West!$B$2:$K$200,4,FALSE())="","",VLOOKUP($C136,[1]West!$B$2:$K$200,4,FALSE()))</f>
        <v/>
      </c>
      <c r="G136" s="23" t="str">
        <f aca="false">IF(VLOOKUP($C136,[1]West!$B$2:$K$200,5,FALSE())="","",VLOOKUP($C136,[1]West!$B$2:$K$200,5,FALSE()))</f>
        <v/>
      </c>
      <c r="H136" s="4" t="str">
        <f aca="false">IF(OR(E136="",F136=""),"",IF(AND(D136&gt;=F136,D136&lt;=G136),"","Check Range"))</f>
        <v/>
      </c>
      <c r="I136" s="25"/>
      <c r="J136" s="25"/>
      <c r="K136" s="25"/>
      <c r="L136" s="25"/>
    </row>
    <row r="137" customFormat="false" ht="15" hidden="false" customHeight="false" outlineLevel="0" collapsed="false">
      <c r="A137" s="1" t="s">
        <v>15</v>
      </c>
      <c r="B137" s="0" t="s">
        <v>165</v>
      </c>
      <c r="C137" s="0" t="s">
        <v>165</v>
      </c>
      <c r="D137" s="23" t="str">
        <f aca="false">IF(VLOOKUP($C137,[1]West!$B$2:$K$200,2,FALSE())="","",VLOOKUP($C137,[1]West!$B$2:$K$200,2,FALSE()))</f>
        <v/>
      </c>
      <c r="E137" s="24" t="str">
        <f aca="false">IF(VLOOKUP($C137,[1]West!$B$2:$K$200,3,FALSE())="","",VLOOKUP($C137,[1]West!$B$2:$K$200,3,FALSE()))</f>
        <v/>
      </c>
      <c r="F137" s="23" t="str">
        <f aca="false">IF(VLOOKUP($C137,[1]West!$B$2:$K$200,4,FALSE())="","",VLOOKUP($C137,[1]West!$B$2:$K$200,4,FALSE()))</f>
        <v/>
      </c>
      <c r="G137" s="23" t="str">
        <f aca="false">IF(VLOOKUP($C137,[1]West!$B$2:$K$200,5,FALSE())="","",VLOOKUP($C137,[1]West!$B$2:$K$200,5,FALSE()))</f>
        <v/>
      </c>
      <c r="H137" s="4" t="str">
        <f aca="false">IF(OR(E137="",F137=""),"",IF(AND(D137&gt;=F137,D137&lt;=G137),"","Check Range"))</f>
        <v/>
      </c>
      <c r="I137" s="36"/>
      <c r="J137" s="36"/>
      <c r="K137" s="36"/>
      <c r="L137" s="36"/>
    </row>
    <row r="138" customFormat="false" ht="15" hidden="false" customHeight="false" outlineLevel="0" collapsed="false">
      <c r="A138" s="1" t="s">
        <v>17</v>
      </c>
      <c r="B138" s="0" t="s">
        <v>166</v>
      </c>
      <c r="C138" s="26" t="s">
        <v>167</v>
      </c>
      <c r="D138" s="23" t="str">
        <f aca="false">IF(VLOOKUP($C138,[2]Central!$B$2:$K$200,2,FALSE())="","",VLOOKUP($C138,[2]Central!$B$2:$K$200,2,FALSE()))</f>
        <v/>
      </c>
      <c r="E138" s="24" t="str">
        <f aca="false">IF(VLOOKUP($C138,[2]Central!$B$2:$K$200,3,FALSE())="","",VLOOKUP($C138,[2]Central!$B$2:$K$200,3,FALSE()))</f>
        <v/>
      </c>
      <c r="F138" s="23" t="str">
        <f aca="false">IF(VLOOKUP($C138,[2]Central!$B$2:$K$200,4,FALSE())="","",VLOOKUP($C138,[2]Central!$B$2:$K$200,4,FALSE()))</f>
        <v/>
      </c>
      <c r="G138" s="23" t="str">
        <f aca="false">IF(VLOOKUP($C138,[2]Central!$B$2:$K$200,5,FALSE())="","",VLOOKUP($C138,[2]Central!$B$2:$K$200,5,FALSE()))</f>
        <v/>
      </c>
      <c r="H138" s="4" t="str">
        <f aca="false">IF(OR(E138="",F138=""),"",IF(AND(D138&gt;=F138,D138&lt;=G138),"","Check Range"))</f>
        <v/>
      </c>
      <c r="I138" s="25"/>
      <c r="J138" s="25"/>
      <c r="K138" s="25"/>
      <c r="L138" s="25"/>
    </row>
    <row r="139" customFormat="false" ht="15" hidden="false" customHeight="false" outlineLevel="0" collapsed="false">
      <c r="A139" s="37" t="s">
        <v>24</v>
      </c>
      <c r="B139" s="38" t="s">
        <v>168</v>
      </c>
      <c r="C139" s="27" t="s">
        <v>169</v>
      </c>
      <c r="D139" s="23" t="n">
        <f aca="false">IF(VLOOKUP($C139,[4]Southeast!$B$2:$K$200,2,FALSE())="","",VLOOKUP($C139,[4]Southeast!$B$2:$K$200,2,FALSE()))</f>
        <v>2.75</v>
      </c>
      <c r="E139" s="24"/>
      <c r="F139" s="23"/>
      <c r="G139" s="23"/>
      <c r="I139" s="25"/>
      <c r="J139" s="25"/>
      <c r="K139" s="25"/>
      <c r="L139" s="25"/>
      <c r="N139" s="38"/>
    </row>
    <row r="140" customFormat="false" ht="15" hidden="false" customHeight="false" outlineLevel="0" collapsed="false">
      <c r="B140" s="35" t="s">
        <v>170</v>
      </c>
      <c r="C140" s="35" t="s">
        <v>170</v>
      </c>
      <c r="D140" s="23"/>
      <c r="E140" s="24"/>
      <c r="F140" s="29"/>
      <c r="G140" s="29"/>
      <c r="H140" s="4" t="str">
        <f aca="false">IF(OR(E140="",F140=""),"",IF(AND(D140&gt;=F140,D140&lt;=G140),"","Check Range"))</f>
        <v/>
      </c>
      <c r="I140" s="25"/>
      <c r="J140" s="25"/>
      <c r="K140" s="25"/>
      <c r="L140" s="25"/>
      <c r="N140" s="35"/>
    </row>
    <row r="141" customFormat="false" ht="15" hidden="false" customHeight="false" outlineLevel="0" collapsed="false">
      <c r="A141" s="1" t="s">
        <v>17</v>
      </c>
      <c r="B141" s="0" t="s">
        <v>171</v>
      </c>
      <c r="C141" s="0" t="s">
        <v>171</v>
      </c>
      <c r="D141" s="23" t="str">
        <f aca="false">IF(VLOOKUP($C141,[2]Central!$B$2:$K$200,2,FALSE())="","",VLOOKUP($C141,[2]Central!$B$2:$K$200,2,FALSE()))</f>
        <v/>
      </c>
      <c r="E141" s="24" t="str">
        <f aca="false">IF(VLOOKUP($C141,[2]Central!$B$2:$K$200,3,FALSE())="","",VLOOKUP($C141,[2]Central!$B$2:$K$200,3,FALSE()))</f>
        <v/>
      </c>
      <c r="F141" s="23" t="str">
        <f aca="false">IF(VLOOKUP($C141,[2]Central!$B$2:$K$200,4,FALSE())="","",VLOOKUP($C141,[2]Central!$B$2:$K$200,4,FALSE()))</f>
        <v/>
      </c>
      <c r="G141" s="23" t="str">
        <f aca="false">IF(VLOOKUP($C141,[2]Central!$B$2:$K$200,5,FALSE())="","",VLOOKUP($C141,[2]Central!$B$2:$K$200,5,FALSE()))</f>
        <v/>
      </c>
      <c r="H141" s="4" t="str">
        <f aca="false">IF(OR(E141="",F141=""),"",IF(AND(D141&gt;=F141,D141&lt;=G141),"","Check Range"))</f>
        <v/>
      </c>
      <c r="I141" s="25"/>
      <c r="J141" s="25"/>
      <c r="K141" s="25"/>
      <c r="L141" s="25"/>
    </row>
    <row r="142" customFormat="false" ht="15" hidden="false" customHeight="false" outlineLevel="0" collapsed="false">
      <c r="A142" s="1" t="s">
        <v>17</v>
      </c>
      <c r="B142" s="0" t="s">
        <v>172</v>
      </c>
      <c r="C142" s="0" t="s">
        <v>172</v>
      </c>
      <c r="D142" s="23" t="str">
        <f aca="false">IF(VLOOKUP($C142,[2]Central!$B$2:$K$200,2,FALSE())="","",VLOOKUP($C142,[2]Central!$B$2:$K$200,2,FALSE()))</f>
        <v/>
      </c>
      <c r="E142" s="24" t="str">
        <f aca="false">IF(VLOOKUP($C142,[2]Central!$B$2:$K$200,3,FALSE())="","",VLOOKUP($C142,[2]Central!$B$2:$K$200,3,FALSE()))</f>
        <v/>
      </c>
      <c r="F142" s="23" t="str">
        <f aca="false">IF(VLOOKUP($C142,[2]Central!$B$2:$K$200,4,FALSE())="","",VLOOKUP($C142,[2]Central!$B$2:$K$200,4,FALSE()))</f>
        <v/>
      </c>
      <c r="G142" s="23" t="str">
        <f aca="false">IF(VLOOKUP($C142,[2]Central!$B$2:$K$200,5,FALSE())="","",VLOOKUP($C142,[2]Central!$B$2:$K$200,5,FALSE()))</f>
        <v/>
      </c>
      <c r="H142" s="4" t="str">
        <f aca="false">IF(OR(E142="",F142=""),"",IF(AND(D142&gt;=F142,D142&lt;=G142),"","Check Range"))</f>
        <v/>
      </c>
      <c r="I142" s="25"/>
      <c r="J142" s="25"/>
      <c r="K142" s="25"/>
      <c r="L142" s="25"/>
    </row>
    <row r="143" customFormat="false" ht="15" hidden="false" customHeight="false" outlineLevel="0" collapsed="false">
      <c r="B143" s="35" t="s">
        <v>173</v>
      </c>
      <c r="C143" s="35" t="s">
        <v>173</v>
      </c>
      <c r="D143" s="23"/>
      <c r="E143" s="24"/>
      <c r="F143" s="29"/>
      <c r="G143" s="29"/>
      <c r="H143" s="4" t="str">
        <f aca="false">IF(OR(E143="",F143=""),"",IF(AND(D143&gt;=F143,D143&lt;=G143),"","Check Range"))</f>
        <v/>
      </c>
      <c r="I143" s="25"/>
      <c r="J143" s="25"/>
      <c r="K143" s="25"/>
      <c r="L143" s="25"/>
      <c r="N143" s="35"/>
    </row>
    <row r="144" customFormat="false" ht="15" hidden="false" customHeight="false" outlineLevel="0" collapsed="false">
      <c r="A144" s="1" t="s">
        <v>111</v>
      </c>
      <c r="B144" s="0" t="s">
        <v>174</v>
      </c>
      <c r="C144" s="27" t="s">
        <v>175</v>
      </c>
      <c r="D144" s="23" t="str">
        <f aca="false">IF(VLOOKUP($C144,[5]Northeast!$B$2:$K$200,2,FALSE())="","",VLOOKUP($C144,[5]Northeast!$B$2:$K$200,2,FALSE()))</f>
        <v/>
      </c>
      <c r="E144" s="24" t="str">
        <f aca="false">IF(VLOOKUP($C144,[5]Northeast!$B$2:$K$200,3,FALSE())="","",VLOOKUP($C144,[5]Northeast!$B$2:$K$200,3,FALSE()))</f>
        <v/>
      </c>
      <c r="F144" s="23" t="str">
        <f aca="false">IF(VLOOKUP($C144,[5]Northeast!$B$2:$K$200,4,FALSE())="","",VLOOKUP($C144,[5]Northeast!$B$2:$K$200,4,FALSE()))</f>
        <v/>
      </c>
      <c r="G144" s="23" t="str">
        <f aca="false">IF(VLOOKUP($C144,[5]Northeast!$B$2:$K$200,5,FALSE())="","",VLOOKUP($C144,[5]Northeast!$B$2:$K$200,5,FALSE()))</f>
        <v/>
      </c>
      <c r="H144" s="4" t="str">
        <f aca="false">IF(OR(E144="",F144=""),"",IF(AND(D144&gt;=F144,D144&lt;=G144),"","Check Range"))</f>
        <v/>
      </c>
      <c r="I144" s="25"/>
      <c r="J144" s="25"/>
      <c r="K144" s="25"/>
      <c r="L144" s="25"/>
    </row>
    <row r="145" customFormat="false" ht="15" hidden="false" customHeight="false" outlineLevel="0" collapsed="false">
      <c r="A145" s="1" t="s">
        <v>111</v>
      </c>
      <c r="B145" s="0" t="s">
        <v>176</v>
      </c>
      <c r="C145" s="0" t="s">
        <v>176</v>
      </c>
      <c r="D145" s="23" t="str">
        <f aca="false">IF(VLOOKUP($C145,[5]Northeast!$B$2:$K$200,2,FALSE())="","",VLOOKUP($C145,[5]Northeast!$B$2:$K$200,2,FALSE()))</f>
        <v/>
      </c>
      <c r="E145" s="24" t="str">
        <f aca="false">IF(VLOOKUP($C145,[5]Northeast!$B$2:$K$200,3,FALSE())="","",VLOOKUP($C145,[5]Northeast!$B$2:$K$200,3,FALSE()))</f>
        <v/>
      </c>
      <c r="F145" s="23" t="str">
        <f aca="false">IF(VLOOKUP($C145,[5]Northeast!$B$2:$K$200,4,FALSE())="","",VLOOKUP($C145,[5]Northeast!$B$2:$K$200,4,FALSE()))</f>
        <v/>
      </c>
      <c r="G145" s="23" t="str">
        <f aca="false">IF(VLOOKUP($C145,[5]Northeast!$B$2:$K$200,5,FALSE())="","",VLOOKUP($C145,[5]Northeast!$B$2:$K$200,5,FALSE()))</f>
        <v/>
      </c>
      <c r="H145" s="4" t="str">
        <f aca="false">IF(OR(E145="",F145=""),"",IF(AND(D145&gt;=F145,D145&lt;=G145),"","Check Range"))</f>
        <v/>
      </c>
      <c r="I145" s="25"/>
      <c r="J145" s="25"/>
      <c r="K145" s="25"/>
      <c r="L145" s="25"/>
    </row>
    <row r="146" customFormat="false" ht="15" hidden="false" customHeight="false" outlineLevel="0" collapsed="false">
      <c r="A146" s="1" t="s">
        <v>111</v>
      </c>
      <c r="B146" s="0" t="s">
        <v>177</v>
      </c>
      <c r="C146" s="0" t="s">
        <v>177</v>
      </c>
      <c r="D146" s="23" t="n">
        <f aca="false">IF(VLOOKUP($C146,[5]Northeast!$B$2:$K$200,2,FALSE())="","",VLOOKUP($C146,[5]Northeast!$B$2:$K$200,2,FALSE()))</f>
        <v>2.32</v>
      </c>
      <c r="E146" s="24" t="n">
        <f aca="false">IF(VLOOKUP($C146,[5]Northeast!$B$2:$K$200,3,FALSE())="","",VLOOKUP($C146,[5]Northeast!$B$2:$K$200,3,FALSE()))</f>
        <v>5000</v>
      </c>
      <c r="F146" s="23" t="n">
        <f aca="false">IF(VLOOKUP($C146,[5]Northeast!$B$2:$K$200,4,FALSE())="","",VLOOKUP($C146,[5]Northeast!$B$2:$K$200,4,FALSE()))</f>
        <v>2.32</v>
      </c>
      <c r="G146" s="23" t="n">
        <f aca="false">IF(VLOOKUP($C146,[5]Northeast!$B$2:$K$200,5,FALSE())="","",VLOOKUP($C146,[5]Northeast!$B$2:$K$200,5,FALSE()))</f>
        <v>2.32</v>
      </c>
      <c r="H146" s="4" t="str">
        <f aca="false">IF(OR(E146="",F146=""),"",IF(AND(D146&gt;=F146,D146&lt;=G146),"","Check Range"))</f>
        <v/>
      </c>
      <c r="I146" s="25"/>
      <c r="J146" s="25"/>
      <c r="K146" s="25"/>
      <c r="L146" s="25"/>
    </row>
    <row r="147" customFormat="false" ht="15" hidden="false" customHeight="false" outlineLevel="0" collapsed="false">
      <c r="A147" s="1" t="s">
        <v>111</v>
      </c>
      <c r="B147" s="27" t="s">
        <v>178</v>
      </c>
      <c r="C147" s="0" t="s">
        <v>179</v>
      </c>
      <c r="D147" s="23" t="n">
        <f aca="false">[5]Northeast!C30</f>
        <v>2.12</v>
      </c>
      <c r="E147" s="24" t="n">
        <f aca="false">[5]Northeast!D30</f>
        <v>10000</v>
      </c>
      <c r="F147" s="23" t="n">
        <f aca="false">[5]Northeast!E30</f>
        <v>2.12</v>
      </c>
      <c r="G147" s="23" t="n">
        <f aca="false">[5]Northeast!F30</f>
        <v>2.12</v>
      </c>
      <c r="H147" s="4" t="str">
        <f aca="false">IF(OR(E147="",F147=""),"",IF(AND(D147&gt;=F147,D147&lt;=G147),"","Check Range"))</f>
        <v/>
      </c>
      <c r="I147" s="25"/>
      <c r="J147" s="25"/>
      <c r="K147" s="25"/>
      <c r="L147" s="25"/>
    </row>
    <row r="148" customFormat="false" ht="15" hidden="false" customHeight="false" outlineLevel="0" collapsed="false">
      <c r="A148" s="1" t="s">
        <v>111</v>
      </c>
      <c r="B148" s="0" t="s">
        <v>180</v>
      </c>
      <c r="C148" s="0" t="s">
        <v>180</v>
      </c>
      <c r="D148" s="23" t="str">
        <f aca="false">IF(VLOOKUP($C148,[5]Northeast!$B$2:$K$200,2,FALSE())="","",VLOOKUP($C148,[5]Northeast!$B$2:$K$200,2,FALSE()))</f>
        <v/>
      </c>
      <c r="E148" s="24" t="str">
        <f aca="false">IF(VLOOKUP($C148,[5]Northeast!$B$2:$K$200,3,FALSE())="","",VLOOKUP($C148,[5]Northeast!$B$2:$K$200,3,FALSE()))</f>
        <v/>
      </c>
      <c r="F148" s="23" t="str">
        <f aca="false">IF(VLOOKUP($C148,[5]Northeast!$B$2:$K$200,4,FALSE())="","",VLOOKUP($C148,[5]Northeast!$B$2:$K$200,4,FALSE()))</f>
        <v/>
      </c>
      <c r="G148" s="23" t="str">
        <f aca="false">IF(VLOOKUP($C148,[5]Northeast!$B$2:$K$200,5,FALSE())="","",VLOOKUP($C148,[5]Northeast!$B$2:$K$200,5,FALSE()))</f>
        <v/>
      </c>
      <c r="H148" s="4" t="str">
        <f aca="false">IF(OR(E148="",F148=""),"",IF(AND(D148&gt;=F148,D148&lt;=G148),"","Check Range"))</f>
        <v/>
      </c>
      <c r="I148" s="25"/>
      <c r="J148" s="25"/>
      <c r="K148" s="25"/>
      <c r="L148" s="25"/>
    </row>
    <row r="149" customFormat="false" ht="15" hidden="false" customHeight="false" outlineLevel="0" collapsed="false">
      <c r="A149" s="39" t="s">
        <v>17</v>
      </c>
      <c r="B149" s="26" t="s">
        <v>181</v>
      </c>
      <c r="C149" s="38" t="s">
        <v>182</v>
      </c>
      <c r="D149" s="23" t="n">
        <f aca="false">[2]Central!C59</f>
        <v>0</v>
      </c>
      <c r="E149" s="24" t="n">
        <f aca="false">[2]Central!D59</f>
        <v>0</v>
      </c>
      <c r="F149" s="23" t="n">
        <f aca="false">[2]Central!E59</f>
        <v>0</v>
      </c>
      <c r="G149" s="23" t="n">
        <f aca="false">[2]Central!F59</f>
        <v>0</v>
      </c>
      <c r="H149" s="4" t="str">
        <f aca="false">IF(OR(E149="",F149=""),"",IF(AND(D149&gt;=F149,D149&lt;=G149),"","Check Range"))</f>
        <v/>
      </c>
      <c r="I149" s="25"/>
      <c r="J149" s="25"/>
      <c r="K149" s="25"/>
      <c r="L149" s="25"/>
      <c r="N149" s="38"/>
    </row>
    <row r="150" customFormat="false" ht="15" hidden="false" customHeight="false" outlineLevel="0" collapsed="false">
      <c r="A150" s="1" t="s">
        <v>111</v>
      </c>
      <c r="B150" s="27" t="s">
        <v>183</v>
      </c>
      <c r="C150" s="0" t="s">
        <v>184</v>
      </c>
      <c r="D150" s="23" t="n">
        <f aca="false">[5]Northeast!$C$28</f>
        <v>0</v>
      </c>
      <c r="E150" s="24" t="n">
        <f aca="false">[5]Northeast!$D$28</f>
        <v>0</v>
      </c>
      <c r="F150" s="23" t="n">
        <f aca="false">[5]Northeast!$E$28</f>
        <v>0</v>
      </c>
      <c r="G150" s="23" t="n">
        <f aca="false">[5]Northeast!$F$28</f>
        <v>0</v>
      </c>
      <c r="H150" s="4" t="str">
        <f aca="false">IF(OR(E150="",F150=""),"",IF(AND(D150&gt;=F150,D150&lt;=G150),"","Check Range"))</f>
        <v/>
      </c>
      <c r="I150" s="25"/>
      <c r="J150" s="25"/>
      <c r="K150" s="25"/>
      <c r="L150" s="25"/>
    </row>
    <row r="151" customFormat="false" ht="15" hidden="false" customHeight="false" outlineLevel="0" collapsed="false">
      <c r="A151" s="1" t="s">
        <v>111</v>
      </c>
      <c r="B151" s="27" t="s">
        <v>185</v>
      </c>
      <c r="C151" s="0" t="s">
        <v>186</v>
      </c>
      <c r="D151" s="23" t="n">
        <f aca="false">[5]Northeast!$C$29</f>
        <v>0</v>
      </c>
      <c r="E151" s="24" t="n">
        <f aca="false">[5]Northeast!$D$29</f>
        <v>0</v>
      </c>
      <c r="F151" s="23" t="n">
        <f aca="false">[5]Northeast!$E$29</f>
        <v>0</v>
      </c>
      <c r="G151" s="23" t="n">
        <f aca="false">[5]Northeast!$F$29</f>
        <v>0</v>
      </c>
      <c r="H151" s="4" t="str">
        <f aca="false">IF(OR(E151="",F151=""),"",IF(AND(D151&gt;=F151,D151&lt;=G151),"","Check Range"))</f>
        <v/>
      </c>
      <c r="I151" s="40"/>
      <c r="J151" s="40"/>
      <c r="K151" s="40"/>
      <c r="L151" s="40"/>
    </row>
    <row r="152" customFormat="false" ht="15" hidden="false" customHeight="false" outlineLevel="0" collapsed="false">
      <c r="D152" s="31"/>
      <c r="F152" s="21"/>
      <c r="G152" s="21"/>
      <c r="I152" s="40"/>
      <c r="J152" s="40"/>
      <c r="K152" s="40"/>
      <c r="L152" s="40"/>
    </row>
    <row r="153" customFormat="false" ht="15" hidden="false" customHeight="false" outlineLevel="0" collapsed="false">
      <c r="D153" s="31"/>
      <c r="F153" s="21"/>
      <c r="G153" s="21"/>
      <c r="I153" s="40"/>
      <c r="J153" s="40"/>
      <c r="K153" s="40"/>
      <c r="L153" s="40"/>
    </row>
    <row r="154" customFormat="false" ht="15" hidden="false" customHeight="false" outlineLevel="0" collapsed="false">
      <c r="D154" s="31"/>
      <c r="F154" s="21"/>
      <c r="G154" s="21"/>
      <c r="I154" s="40"/>
      <c r="J154" s="40"/>
      <c r="K154" s="40"/>
      <c r="L154" s="40"/>
    </row>
    <row r="155" customFormat="false" ht="15" hidden="false" customHeight="false" outlineLevel="0" collapsed="false">
      <c r="D155" s="31"/>
      <c r="F155" s="21"/>
      <c r="G155" s="21"/>
      <c r="I155" s="40"/>
      <c r="J155" s="40"/>
      <c r="K155" s="40"/>
      <c r="L155" s="40"/>
    </row>
    <row r="156" customFormat="false" ht="15" hidden="false" customHeight="false" outlineLevel="0" collapsed="false">
      <c r="D156" s="31"/>
      <c r="F156" s="21"/>
      <c r="G156" s="21"/>
      <c r="I156" s="40"/>
      <c r="J156" s="40"/>
      <c r="K156" s="40"/>
      <c r="L156" s="40"/>
    </row>
    <row r="157" customFormat="false" ht="15" hidden="false" customHeight="false" outlineLevel="0" collapsed="false">
      <c r="D157" s="31"/>
      <c r="F157" s="21"/>
      <c r="G157" s="21" t="s">
        <v>43</v>
      </c>
      <c r="I157" s="40"/>
      <c r="J157" s="40"/>
      <c r="K157" s="40"/>
      <c r="L157" s="40"/>
    </row>
    <row r="158" customFormat="false" ht="15" hidden="false" customHeight="false" outlineLevel="0" collapsed="false">
      <c r="D158" s="31"/>
      <c r="F158" s="21"/>
      <c r="G158" s="21"/>
      <c r="I158" s="40"/>
      <c r="J158" s="40"/>
      <c r="K158" s="40"/>
      <c r="L158" s="40"/>
    </row>
    <row r="159" customFormat="false" ht="15" hidden="false" customHeight="false" outlineLevel="0" collapsed="false">
      <c r="D159" s="31"/>
      <c r="F159" s="21"/>
      <c r="G159" s="21"/>
      <c r="I159" s="40"/>
      <c r="J159" s="40"/>
      <c r="K159" s="40"/>
      <c r="L159" s="40"/>
    </row>
    <row r="160" customFormat="false" ht="15" hidden="false" customHeight="false" outlineLevel="0" collapsed="false">
      <c r="D160" s="31"/>
      <c r="F160" s="21"/>
      <c r="G160" s="21"/>
      <c r="I160" s="40"/>
      <c r="J160" s="40"/>
      <c r="K160" s="40"/>
    </row>
    <row r="161" customFormat="false" ht="15" hidden="false" customHeight="false" outlineLevel="0" collapsed="false">
      <c r="D161" s="31"/>
      <c r="F161" s="21"/>
      <c r="G161" s="21"/>
      <c r="I161" s="40"/>
      <c r="J161" s="40"/>
      <c r="K161" s="40"/>
    </row>
    <row r="162" customFormat="false" ht="15" hidden="false" customHeight="false" outlineLevel="0" collapsed="false">
      <c r="D162" s="31"/>
      <c r="F162" s="21"/>
      <c r="G162" s="21"/>
      <c r="I162" s="40"/>
      <c r="J162" s="40"/>
      <c r="K162" s="40"/>
    </row>
    <row r="163" customFormat="false" ht="15" hidden="false" customHeight="false" outlineLevel="0" collapsed="false">
      <c r="D163" s="31"/>
      <c r="F163" s="21"/>
      <c r="G163" s="21"/>
      <c r="I163" s="40"/>
      <c r="J163" s="40"/>
      <c r="K163" s="40"/>
    </row>
    <row r="164" customFormat="false" ht="15" hidden="false" customHeight="false" outlineLevel="0" collapsed="false">
      <c r="D164" s="31"/>
      <c r="F164" s="21"/>
      <c r="G164" s="21"/>
      <c r="I164" s="40"/>
      <c r="J164" s="40"/>
      <c r="K164" s="40"/>
    </row>
    <row r="165" customFormat="false" ht="15" hidden="false" customHeight="false" outlineLevel="0" collapsed="false">
      <c r="D165" s="31"/>
      <c r="F165" s="21"/>
      <c r="G165" s="21"/>
      <c r="I165" s="40"/>
      <c r="J165" s="40"/>
      <c r="K165" s="40"/>
    </row>
    <row r="166" customFormat="false" ht="15" hidden="false" customHeight="false" outlineLevel="0" collapsed="false">
      <c r="D166" s="31"/>
      <c r="F166" s="21"/>
      <c r="G166" s="21"/>
      <c r="I166" s="40"/>
      <c r="J166" s="40"/>
      <c r="K166" s="40"/>
    </row>
    <row r="167" customFormat="false" ht="15" hidden="false" customHeight="false" outlineLevel="0" collapsed="false">
      <c r="D167" s="31"/>
      <c r="F167" s="21"/>
      <c r="G167" s="21"/>
      <c r="I167" s="40"/>
      <c r="J167" s="40"/>
      <c r="K167" s="40"/>
    </row>
    <row r="168" customFormat="false" ht="15" hidden="false" customHeight="false" outlineLevel="0" collapsed="false">
      <c r="D168" s="31"/>
      <c r="F168" s="21"/>
      <c r="G168" s="21"/>
      <c r="I168" s="40"/>
      <c r="J168" s="40"/>
      <c r="K168" s="40"/>
    </row>
    <row r="169" customFormat="false" ht="15" hidden="false" customHeight="false" outlineLevel="0" collapsed="false">
      <c r="D169" s="31"/>
      <c r="F169" s="21"/>
      <c r="G169" s="21"/>
      <c r="I169" s="40"/>
      <c r="J169" s="40"/>
      <c r="K169" s="40"/>
    </row>
    <row r="170" customFormat="false" ht="15" hidden="false" customHeight="false" outlineLevel="0" collapsed="false">
      <c r="D170" s="31"/>
      <c r="F170" s="21"/>
      <c r="G170" s="21"/>
      <c r="I170" s="40"/>
      <c r="J170" s="40"/>
      <c r="K170" s="40"/>
    </row>
    <row r="171" customFormat="false" ht="15" hidden="false" customHeight="false" outlineLevel="0" collapsed="false">
      <c r="D171" s="31"/>
      <c r="F171" s="21"/>
      <c r="G171" s="21"/>
      <c r="I171" s="40"/>
      <c r="J171" s="40"/>
      <c r="K171" s="40"/>
    </row>
    <row r="172" customFormat="false" ht="15" hidden="false" customHeight="false" outlineLevel="0" collapsed="false">
      <c r="D172" s="31"/>
      <c r="F172" s="21"/>
      <c r="G172" s="21"/>
      <c r="I172" s="40"/>
      <c r="J172" s="40"/>
      <c r="K172" s="40"/>
    </row>
    <row r="173" customFormat="false" ht="15" hidden="false" customHeight="false" outlineLevel="0" collapsed="false">
      <c r="D173" s="31"/>
      <c r="F173" s="21"/>
      <c r="G173" s="21"/>
      <c r="I173" s="40"/>
      <c r="J173" s="40"/>
      <c r="K173" s="40"/>
    </row>
    <row r="174" customFormat="false" ht="15" hidden="false" customHeight="false" outlineLevel="0" collapsed="false">
      <c r="D174" s="31"/>
      <c r="F174" s="21"/>
      <c r="G174" s="21"/>
      <c r="I174" s="40"/>
      <c r="J174" s="40"/>
      <c r="K174" s="40"/>
    </row>
    <row r="175" customFormat="false" ht="15" hidden="false" customHeight="false" outlineLevel="0" collapsed="false">
      <c r="D175" s="31"/>
      <c r="F175" s="21"/>
      <c r="G175" s="21"/>
      <c r="I175" s="40"/>
      <c r="J175" s="40"/>
      <c r="K175" s="40"/>
    </row>
    <row r="176" customFormat="false" ht="15" hidden="false" customHeight="false" outlineLevel="0" collapsed="false">
      <c r="D176" s="31"/>
      <c r="F176" s="21"/>
      <c r="G176" s="21"/>
      <c r="I176" s="40"/>
      <c r="J176" s="40"/>
      <c r="K176" s="40"/>
    </row>
    <row r="177" customFormat="false" ht="15" hidden="false" customHeight="false" outlineLevel="0" collapsed="false">
      <c r="D177" s="31"/>
      <c r="F177" s="21"/>
      <c r="G177" s="21"/>
      <c r="I177" s="40"/>
      <c r="J177" s="40"/>
      <c r="K177" s="40"/>
    </row>
    <row r="178" customFormat="false" ht="15" hidden="false" customHeight="false" outlineLevel="0" collapsed="false">
      <c r="D178" s="31"/>
      <c r="F178" s="21"/>
      <c r="G178" s="21"/>
      <c r="I178" s="40"/>
      <c r="J178" s="40"/>
      <c r="K178" s="40"/>
    </row>
    <row r="179" customFormat="false" ht="15" hidden="false" customHeight="false" outlineLevel="0" collapsed="false">
      <c r="D179" s="31"/>
      <c r="F179" s="21"/>
      <c r="G179" s="21"/>
      <c r="I179" s="40"/>
      <c r="J179" s="40"/>
      <c r="K179" s="40"/>
    </row>
    <row r="180" customFormat="false" ht="15" hidden="false" customHeight="false" outlineLevel="0" collapsed="false">
      <c r="D180" s="31"/>
      <c r="F180" s="21"/>
      <c r="G180" s="21"/>
      <c r="I180" s="40"/>
      <c r="J180" s="40"/>
      <c r="K180" s="40"/>
    </row>
    <row r="181" customFormat="false" ht="15" hidden="false" customHeight="false" outlineLevel="0" collapsed="false">
      <c r="D181" s="31"/>
      <c r="F181" s="21"/>
      <c r="G181" s="21"/>
      <c r="I181" s="40"/>
      <c r="J181" s="40"/>
      <c r="K181" s="40"/>
    </row>
    <row r="182" customFormat="false" ht="15" hidden="false" customHeight="false" outlineLevel="0" collapsed="false">
      <c r="D182" s="31"/>
      <c r="F182" s="21"/>
      <c r="G182" s="21"/>
      <c r="I182" s="40"/>
      <c r="J182" s="40"/>
      <c r="K182" s="40"/>
    </row>
    <row r="183" customFormat="false" ht="15" hidden="false" customHeight="false" outlineLevel="0" collapsed="false">
      <c r="D183" s="31"/>
      <c r="F183" s="21"/>
      <c r="G183" s="21"/>
      <c r="I183" s="40"/>
      <c r="J183" s="40"/>
      <c r="K183" s="40"/>
    </row>
    <row r="184" customFormat="false" ht="15" hidden="false" customHeight="false" outlineLevel="0" collapsed="false">
      <c r="D184" s="31"/>
      <c r="F184" s="21"/>
      <c r="G184" s="21"/>
      <c r="I184" s="40"/>
      <c r="J184" s="40"/>
      <c r="K184" s="40"/>
    </row>
    <row r="185" customFormat="false" ht="15" hidden="false" customHeight="false" outlineLevel="0" collapsed="false">
      <c r="D185" s="31"/>
      <c r="F185" s="21"/>
      <c r="G185" s="21"/>
      <c r="I185" s="40"/>
      <c r="J185" s="40"/>
      <c r="K185" s="40"/>
    </row>
    <row r="186" customFormat="false" ht="15" hidden="false" customHeight="false" outlineLevel="0" collapsed="false">
      <c r="D186" s="31"/>
      <c r="F186" s="21"/>
      <c r="G186" s="21"/>
      <c r="I186" s="40"/>
      <c r="J186" s="40"/>
      <c r="K186" s="40"/>
    </row>
    <row r="187" customFormat="false" ht="15" hidden="false" customHeight="false" outlineLevel="0" collapsed="false">
      <c r="D187" s="31"/>
      <c r="F187" s="21"/>
      <c r="G187" s="21"/>
      <c r="I187" s="40"/>
      <c r="J187" s="40"/>
      <c r="K187" s="40"/>
    </row>
    <row r="188" customFormat="false" ht="15" hidden="false" customHeight="false" outlineLevel="0" collapsed="false">
      <c r="D188" s="31"/>
      <c r="F188" s="21"/>
      <c r="G188" s="21"/>
      <c r="I188" s="40"/>
      <c r="J188" s="40"/>
      <c r="K188" s="40"/>
    </row>
    <row r="189" customFormat="false" ht="15" hidden="false" customHeight="false" outlineLevel="0" collapsed="false">
      <c r="D189" s="31"/>
      <c r="F189" s="21"/>
      <c r="G189" s="21"/>
      <c r="I189" s="40"/>
      <c r="J189" s="40"/>
      <c r="K189" s="40"/>
    </row>
    <row r="190" customFormat="false" ht="15" hidden="false" customHeight="false" outlineLevel="0" collapsed="false">
      <c r="D190" s="31"/>
      <c r="F190" s="21"/>
      <c r="G190" s="21"/>
      <c r="I190" s="40"/>
      <c r="J190" s="40"/>
      <c r="K190" s="40"/>
    </row>
    <row r="191" customFormat="false" ht="15" hidden="false" customHeight="false" outlineLevel="0" collapsed="false">
      <c r="D191" s="31"/>
      <c r="F191" s="21"/>
      <c r="G191" s="21"/>
      <c r="I191" s="40"/>
      <c r="J191" s="40"/>
      <c r="K191" s="40"/>
    </row>
    <row r="192" customFormat="false" ht="15" hidden="false" customHeight="false" outlineLevel="0" collapsed="false">
      <c r="D192" s="31"/>
      <c r="F192" s="21"/>
      <c r="G192" s="21"/>
      <c r="I192" s="40"/>
      <c r="J192" s="40"/>
      <c r="K192" s="40"/>
    </row>
    <row r="193" customFormat="false" ht="15" hidden="false" customHeight="false" outlineLevel="0" collapsed="false">
      <c r="D193" s="31"/>
      <c r="F193" s="21"/>
      <c r="G193" s="21"/>
      <c r="I193" s="40"/>
      <c r="J193" s="40"/>
      <c r="K193" s="40"/>
    </row>
    <row r="194" customFormat="false" ht="15" hidden="false" customHeight="false" outlineLevel="0" collapsed="false">
      <c r="D194" s="31"/>
      <c r="F194" s="21"/>
      <c r="G194" s="21"/>
      <c r="I194" s="40"/>
      <c r="J194" s="40"/>
      <c r="K194" s="40"/>
    </row>
    <row r="195" customFormat="false" ht="15" hidden="false" customHeight="false" outlineLevel="0" collapsed="false">
      <c r="D195" s="31"/>
      <c r="F195" s="21"/>
      <c r="G195" s="21"/>
      <c r="I195" s="40"/>
      <c r="J195" s="40"/>
      <c r="K195" s="40"/>
    </row>
    <row r="196" customFormat="false" ht="15" hidden="false" customHeight="false" outlineLevel="0" collapsed="false">
      <c r="D196" s="31"/>
      <c r="F196" s="21"/>
      <c r="G196" s="21"/>
      <c r="I196" s="40"/>
      <c r="J196" s="40"/>
      <c r="K196" s="40"/>
    </row>
    <row r="197" customFormat="false" ht="15" hidden="false" customHeight="false" outlineLevel="0" collapsed="false">
      <c r="D197" s="31"/>
      <c r="F197" s="21"/>
      <c r="G197" s="21"/>
      <c r="I197" s="40"/>
      <c r="J197" s="40"/>
      <c r="K197" s="40"/>
    </row>
    <row r="198" customFormat="false" ht="15" hidden="false" customHeight="false" outlineLevel="0" collapsed="false">
      <c r="D198" s="31"/>
      <c r="F198" s="21"/>
      <c r="G198" s="21"/>
      <c r="I198" s="40"/>
      <c r="J198" s="40"/>
      <c r="K198" s="40"/>
    </row>
    <row r="199" customFormat="false" ht="15" hidden="false" customHeight="false" outlineLevel="0" collapsed="false">
      <c r="D199" s="31"/>
      <c r="F199" s="21"/>
      <c r="G199" s="21"/>
      <c r="I199" s="40"/>
      <c r="J199" s="40"/>
      <c r="K199" s="40"/>
    </row>
    <row r="200" customFormat="false" ht="15" hidden="false" customHeight="false" outlineLevel="0" collapsed="false">
      <c r="D200" s="31"/>
      <c r="F200" s="21"/>
      <c r="G200" s="21"/>
      <c r="I200" s="40"/>
      <c r="J200" s="40"/>
      <c r="K200" s="40"/>
    </row>
    <row r="201" customFormat="false" ht="15" hidden="false" customHeight="false" outlineLevel="0" collapsed="false">
      <c r="D201" s="31"/>
      <c r="F201" s="21"/>
      <c r="G201" s="21"/>
      <c r="I201" s="40"/>
      <c r="J201" s="40"/>
      <c r="K201" s="40"/>
    </row>
    <row r="202" customFormat="false" ht="15" hidden="false" customHeight="false" outlineLevel="0" collapsed="false">
      <c r="D202" s="31"/>
      <c r="F202" s="21"/>
      <c r="G202" s="21"/>
      <c r="I202" s="40"/>
      <c r="J202" s="40"/>
      <c r="K202" s="40"/>
    </row>
    <row r="203" customFormat="false" ht="15" hidden="false" customHeight="false" outlineLevel="0" collapsed="false">
      <c r="D203" s="31"/>
      <c r="F203" s="21"/>
      <c r="G203" s="21"/>
      <c r="I203" s="40"/>
      <c r="J203" s="40"/>
      <c r="K203" s="40"/>
    </row>
    <row r="204" customFormat="false" ht="15" hidden="false" customHeight="false" outlineLevel="0" collapsed="false">
      <c r="D204" s="31"/>
      <c r="F204" s="21"/>
      <c r="G204" s="21"/>
      <c r="I204" s="40"/>
      <c r="J204" s="40"/>
      <c r="K204" s="40"/>
    </row>
    <row r="205" customFormat="false" ht="15" hidden="false" customHeight="false" outlineLevel="0" collapsed="false">
      <c r="D205" s="31"/>
      <c r="F205" s="21"/>
      <c r="G205" s="21"/>
      <c r="I205" s="40"/>
      <c r="J205" s="40"/>
      <c r="K205" s="40"/>
    </row>
    <row r="206" customFormat="false" ht="15" hidden="false" customHeight="false" outlineLevel="0" collapsed="false">
      <c r="D206" s="31"/>
      <c r="F206" s="21"/>
      <c r="G206" s="21"/>
      <c r="I206" s="40"/>
      <c r="J206" s="40"/>
      <c r="K206" s="40"/>
    </row>
    <row r="207" customFormat="false" ht="15" hidden="false" customHeight="false" outlineLevel="0" collapsed="false">
      <c r="D207" s="31"/>
      <c r="F207" s="21"/>
      <c r="G207" s="21"/>
      <c r="I207" s="40"/>
      <c r="J207" s="40"/>
      <c r="K207" s="40"/>
    </row>
    <row r="208" customFormat="false" ht="15" hidden="false" customHeight="false" outlineLevel="0" collapsed="false">
      <c r="D208" s="31"/>
      <c r="F208" s="21"/>
      <c r="G208" s="21"/>
      <c r="I208" s="40"/>
      <c r="J208" s="40"/>
      <c r="K208" s="40"/>
    </row>
    <row r="209" customFormat="false" ht="15" hidden="false" customHeight="false" outlineLevel="0" collapsed="false">
      <c r="D209" s="31"/>
      <c r="F209" s="21"/>
      <c r="G209" s="21"/>
      <c r="I209" s="40"/>
      <c r="J209" s="40"/>
      <c r="K209" s="40"/>
    </row>
    <row r="210" customFormat="false" ht="15" hidden="false" customHeight="false" outlineLevel="0" collapsed="false">
      <c r="D210" s="31"/>
      <c r="F210" s="21"/>
      <c r="G210" s="21"/>
      <c r="I210" s="40"/>
      <c r="J210" s="40"/>
      <c r="K210" s="40"/>
    </row>
    <row r="211" customFormat="false" ht="15" hidden="false" customHeight="false" outlineLevel="0" collapsed="false">
      <c r="D211" s="31"/>
      <c r="F211" s="21"/>
      <c r="G211" s="21"/>
      <c r="I211" s="40"/>
      <c r="J211" s="40"/>
      <c r="K211" s="40"/>
    </row>
    <row r="212" customFormat="false" ht="15" hidden="false" customHeight="false" outlineLevel="0" collapsed="false">
      <c r="D212" s="31"/>
      <c r="F212" s="21"/>
      <c r="G212" s="21"/>
      <c r="I212" s="40"/>
      <c r="J212" s="40"/>
      <c r="K212" s="40"/>
    </row>
    <row r="213" customFormat="false" ht="15" hidden="false" customHeight="false" outlineLevel="0" collapsed="false">
      <c r="D213" s="31"/>
      <c r="F213" s="21"/>
      <c r="G213" s="21"/>
      <c r="I213" s="40"/>
      <c r="J213" s="40"/>
      <c r="K213" s="40"/>
    </row>
    <row r="214" customFormat="false" ht="15" hidden="false" customHeight="false" outlineLevel="0" collapsed="false">
      <c r="D214" s="31"/>
      <c r="F214" s="21"/>
      <c r="G214" s="21"/>
      <c r="I214" s="40"/>
      <c r="J214" s="40"/>
      <c r="K214" s="40"/>
    </row>
    <row r="215" customFormat="false" ht="15" hidden="false" customHeight="false" outlineLevel="0" collapsed="false">
      <c r="D215" s="31"/>
      <c r="F215" s="21"/>
      <c r="G215" s="21"/>
      <c r="I215" s="40"/>
      <c r="J215" s="40"/>
      <c r="K215" s="40"/>
    </row>
    <row r="216" customFormat="false" ht="15" hidden="false" customHeight="false" outlineLevel="0" collapsed="false">
      <c r="D216" s="31"/>
      <c r="F216" s="21"/>
      <c r="G216" s="21"/>
      <c r="I216" s="40"/>
      <c r="J216" s="40"/>
      <c r="K216" s="40"/>
    </row>
    <row r="217" customFormat="false" ht="15" hidden="false" customHeight="false" outlineLevel="0" collapsed="false">
      <c r="D217" s="31"/>
      <c r="F217" s="21"/>
      <c r="G217" s="21"/>
      <c r="I217" s="40"/>
      <c r="J217" s="40"/>
      <c r="K217" s="40"/>
    </row>
    <row r="218" customFormat="false" ht="15" hidden="false" customHeight="false" outlineLevel="0" collapsed="false">
      <c r="D218" s="31"/>
      <c r="F218" s="21"/>
      <c r="G218" s="21"/>
      <c r="I218" s="40"/>
      <c r="J218" s="40"/>
      <c r="K218" s="40"/>
    </row>
    <row r="219" customFormat="false" ht="15" hidden="false" customHeight="false" outlineLevel="0" collapsed="false">
      <c r="D219" s="31"/>
      <c r="F219" s="21"/>
      <c r="G219" s="21"/>
      <c r="I219" s="40"/>
      <c r="J219" s="40"/>
      <c r="K219" s="40"/>
    </row>
    <row r="220" customFormat="false" ht="15" hidden="false" customHeight="false" outlineLevel="0" collapsed="false">
      <c r="D220" s="31"/>
      <c r="F220" s="21"/>
      <c r="G220" s="21"/>
      <c r="I220" s="40"/>
      <c r="J220" s="40"/>
      <c r="K220" s="40"/>
    </row>
    <row r="221" customFormat="false" ht="15" hidden="false" customHeight="false" outlineLevel="0" collapsed="false">
      <c r="D221" s="31"/>
      <c r="F221" s="21"/>
      <c r="G221" s="21"/>
      <c r="I221" s="40"/>
      <c r="J221" s="40"/>
      <c r="K221" s="40"/>
    </row>
    <row r="222" customFormat="false" ht="15" hidden="false" customHeight="false" outlineLevel="0" collapsed="false">
      <c r="D222" s="31"/>
      <c r="F222" s="21"/>
      <c r="G222" s="21"/>
      <c r="I222" s="40"/>
      <c r="J222" s="40"/>
      <c r="K222" s="40"/>
    </row>
    <row r="223" customFormat="false" ht="15" hidden="false" customHeight="false" outlineLevel="0" collapsed="false">
      <c r="D223" s="31"/>
      <c r="F223" s="21"/>
      <c r="G223" s="21"/>
      <c r="I223" s="40"/>
      <c r="J223" s="40"/>
      <c r="K223" s="40"/>
    </row>
    <row r="224" customFormat="false" ht="15" hidden="false" customHeight="false" outlineLevel="0" collapsed="false">
      <c r="D224" s="31"/>
      <c r="F224" s="21"/>
      <c r="G224" s="21"/>
      <c r="I224" s="40"/>
      <c r="J224" s="40"/>
      <c r="K224" s="40"/>
    </row>
    <row r="225" customFormat="false" ht="15" hidden="false" customHeight="false" outlineLevel="0" collapsed="false">
      <c r="D225" s="31"/>
      <c r="F225" s="21"/>
      <c r="G225" s="21"/>
      <c r="I225" s="40"/>
      <c r="J225" s="40"/>
      <c r="K225" s="40"/>
    </row>
    <row r="226" customFormat="false" ht="15" hidden="false" customHeight="false" outlineLevel="0" collapsed="false">
      <c r="D226" s="31"/>
      <c r="F226" s="21"/>
      <c r="G226" s="21"/>
      <c r="I226" s="40"/>
      <c r="J226" s="40"/>
      <c r="K226" s="40"/>
    </row>
    <row r="227" customFormat="false" ht="15" hidden="false" customHeight="false" outlineLevel="0" collapsed="false">
      <c r="D227" s="31"/>
      <c r="F227" s="21"/>
      <c r="G227" s="21"/>
      <c r="I227" s="40"/>
      <c r="J227" s="40"/>
      <c r="K227" s="40"/>
    </row>
    <row r="228" customFormat="false" ht="15" hidden="false" customHeight="false" outlineLevel="0" collapsed="false">
      <c r="D228" s="31"/>
      <c r="F228" s="21"/>
      <c r="G228" s="21"/>
      <c r="I228" s="40"/>
      <c r="J228" s="40"/>
      <c r="K228" s="40"/>
    </row>
    <row r="229" customFormat="false" ht="15" hidden="false" customHeight="false" outlineLevel="0" collapsed="false">
      <c r="D229" s="31"/>
      <c r="F229" s="21"/>
      <c r="G229" s="21"/>
      <c r="I229" s="40"/>
      <c r="J229" s="40"/>
      <c r="K229" s="40"/>
    </row>
    <row r="230" customFormat="false" ht="15" hidden="false" customHeight="false" outlineLevel="0" collapsed="false">
      <c r="D230" s="31"/>
      <c r="F230" s="21"/>
      <c r="G230" s="21"/>
    </row>
    <row r="231" customFormat="false" ht="15" hidden="false" customHeight="false" outlineLevel="0" collapsed="false">
      <c r="D231" s="21"/>
      <c r="F231" s="21"/>
      <c r="G231" s="21"/>
    </row>
    <row r="232" customFormat="false" ht="15" hidden="false" customHeight="false" outlineLevel="0" collapsed="false">
      <c r="D232" s="21"/>
      <c r="F232" s="21"/>
      <c r="G232" s="21"/>
    </row>
    <row r="233" customFormat="false" ht="15" hidden="false" customHeight="false" outlineLevel="0" collapsed="false">
      <c r="D233" s="21"/>
      <c r="F233" s="21"/>
      <c r="G233" s="21"/>
    </row>
    <row r="234" customFormat="false" ht="15" hidden="false" customHeight="false" outlineLevel="0" collapsed="false">
      <c r="D234" s="21"/>
      <c r="F234" s="21"/>
      <c r="G234" s="21"/>
    </row>
    <row r="235" customFormat="false" ht="15" hidden="false" customHeight="false" outlineLevel="0" collapsed="false">
      <c r="D235" s="21"/>
      <c r="F235" s="21"/>
      <c r="G235" s="21"/>
    </row>
    <row r="236" customFormat="false" ht="15" hidden="false" customHeight="false" outlineLevel="0" collapsed="false">
      <c r="D236" s="21"/>
      <c r="F236" s="21"/>
      <c r="G236" s="21"/>
    </row>
    <row r="237" customFormat="false" ht="15" hidden="false" customHeight="false" outlineLevel="0" collapsed="false">
      <c r="D237" s="21"/>
      <c r="F237" s="21"/>
      <c r="G237" s="21"/>
    </row>
    <row r="238" customFormat="false" ht="15" hidden="false" customHeight="false" outlineLevel="0" collapsed="false">
      <c r="D238" s="21"/>
      <c r="F238" s="21"/>
      <c r="G238" s="21"/>
    </row>
    <row r="239" customFormat="false" ht="15" hidden="false" customHeight="false" outlineLevel="0" collapsed="false">
      <c r="D239" s="21"/>
      <c r="F239" s="21"/>
      <c r="G239" s="21"/>
    </row>
    <row r="240" customFormat="false" ht="15" hidden="false" customHeight="false" outlineLevel="0" collapsed="false">
      <c r="D240" s="21"/>
      <c r="F240" s="21"/>
      <c r="G240" s="21"/>
    </row>
    <row r="241" customFormat="false" ht="15" hidden="false" customHeight="false" outlineLevel="0" collapsed="false">
      <c r="D241" s="21"/>
      <c r="F241" s="21"/>
      <c r="G241" s="21"/>
    </row>
    <row r="242" customFormat="false" ht="15" hidden="false" customHeight="false" outlineLevel="0" collapsed="false">
      <c r="D242" s="21"/>
      <c r="F242" s="21"/>
      <c r="G242" s="21"/>
    </row>
    <row r="243" customFormat="false" ht="15" hidden="false" customHeight="false" outlineLevel="0" collapsed="false">
      <c r="D243" s="21"/>
      <c r="F243" s="21"/>
      <c r="G243" s="21"/>
    </row>
    <row r="244" customFormat="false" ht="15" hidden="false" customHeight="false" outlineLevel="0" collapsed="false">
      <c r="D244" s="21"/>
      <c r="F244" s="21"/>
      <c r="G244" s="21"/>
    </row>
    <row r="245" customFormat="false" ht="15" hidden="false" customHeight="false" outlineLevel="0" collapsed="false">
      <c r="D245" s="21"/>
      <c r="F245" s="21"/>
      <c r="G245" s="21"/>
    </row>
    <row r="246" customFormat="false" ht="15" hidden="false" customHeight="false" outlineLevel="0" collapsed="false">
      <c r="D246" s="21"/>
      <c r="F246" s="21"/>
      <c r="G246" s="21"/>
    </row>
    <row r="247" customFormat="false" ht="15" hidden="false" customHeight="false" outlineLevel="0" collapsed="false">
      <c r="D247" s="21"/>
      <c r="F247" s="21"/>
      <c r="G247" s="21"/>
    </row>
    <row r="248" customFormat="false" ht="15" hidden="false" customHeight="false" outlineLevel="0" collapsed="false">
      <c r="D248" s="21"/>
      <c r="F248" s="21"/>
      <c r="G248" s="21"/>
    </row>
    <row r="249" customFormat="false" ht="15" hidden="false" customHeight="false" outlineLevel="0" collapsed="false">
      <c r="D249" s="21"/>
      <c r="F249" s="21"/>
      <c r="G249" s="21"/>
    </row>
    <row r="250" customFormat="false" ht="15" hidden="false" customHeight="false" outlineLevel="0" collapsed="false">
      <c r="D250" s="21"/>
      <c r="F250" s="21"/>
      <c r="G250" s="21"/>
    </row>
    <row r="251" customFormat="false" ht="15" hidden="false" customHeight="false" outlineLevel="0" collapsed="false">
      <c r="D251" s="21"/>
      <c r="F251" s="21"/>
      <c r="G251" s="21"/>
    </row>
    <row r="252" customFormat="false" ht="15" hidden="false" customHeight="false" outlineLevel="0" collapsed="false">
      <c r="D252" s="21"/>
      <c r="F252" s="21"/>
      <c r="G252" s="21"/>
    </row>
    <row r="253" customFormat="false" ht="15" hidden="false" customHeight="false" outlineLevel="0" collapsed="false">
      <c r="D253" s="21"/>
      <c r="F253" s="21"/>
      <c r="G253" s="21"/>
    </row>
    <row r="254" customFormat="false" ht="15" hidden="false" customHeight="false" outlineLevel="0" collapsed="false">
      <c r="D254" s="21"/>
      <c r="F254" s="21"/>
      <c r="G254" s="21"/>
    </row>
    <row r="255" customFormat="false" ht="15" hidden="false" customHeight="false" outlineLevel="0" collapsed="false">
      <c r="D255" s="21"/>
      <c r="F255" s="21"/>
      <c r="G255" s="21"/>
    </row>
    <row r="256" customFormat="false" ht="15" hidden="false" customHeight="false" outlineLevel="0" collapsed="false">
      <c r="D256" s="21"/>
      <c r="F256" s="21"/>
      <c r="G256" s="21"/>
    </row>
    <row r="257" customFormat="false" ht="15" hidden="false" customHeight="false" outlineLevel="0" collapsed="false">
      <c r="D257" s="21"/>
      <c r="F257" s="21"/>
      <c r="G257" s="21"/>
    </row>
    <row r="258" customFormat="false" ht="15" hidden="false" customHeight="false" outlineLevel="0" collapsed="false">
      <c r="D258" s="21"/>
      <c r="F258" s="21"/>
      <c r="G258" s="21"/>
    </row>
    <row r="259" customFormat="false" ht="15" hidden="false" customHeight="false" outlineLevel="0" collapsed="false">
      <c r="D259" s="21"/>
      <c r="F259" s="21"/>
      <c r="G259" s="21"/>
    </row>
    <row r="260" customFormat="false" ht="15" hidden="false" customHeight="false" outlineLevel="0" collapsed="false">
      <c r="D260" s="21"/>
      <c r="F260" s="21"/>
      <c r="G260" s="21"/>
    </row>
    <row r="261" customFormat="false" ht="15" hidden="false" customHeight="false" outlineLevel="0" collapsed="false">
      <c r="D261" s="21"/>
      <c r="F261" s="21"/>
      <c r="G261" s="21"/>
    </row>
    <row r="262" customFormat="false" ht="15" hidden="false" customHeight="false" outlineLevel="0" collapsed="false">
      <c r="D262" s="21"/>
      <c r="F262" s="21"/>
      <c r="G262" s="21"/>
    </row>
    <row r="263" customFormat="false" ht="15" hidden="false" customHeight="false" outlineLevel="0" collapsed="false">
      <c r="D263" s="21"/>
      <c r="F263" s="21"/>
      <c r="G263" s="21"/>
    </row>
    <row r="264" customFormat="false" ht="15" hidden="false" customHeight="false" outlineLevel="0" collapsed="false">
      <c r="D264" s="21"/>
      <c r="F264" s="21"/>
      <c r="G264" s="21"/>
    </row>
    <row r="265" customFormat="false" ht="15" hidden="false" customHeight="false" outlineLevel="0" collapsed="false">
      <c r="D265" s="21"/>
      <c r="F265" s="21"/>
      <c r="G265" s="21"/>
    </row>
    <row r="266" customFormat="false" ht="15" hidden="false" customHeight="false" outlineLevel="0" collapsed="false">
      <c r="D266" s="21"/>
      <c r="F266" s="21"/>
      <c r="G266" s="21"/>
    </row>
    <row r="267" customFormat="false" ht="15" hidden="false" customHeight="false" outlineLevel="0" collapsed="false">
      <c r="D267" s="21"/>
      <c r="F267" s="21"/>
      <c r="G267" s="21"/>
    </row>
    <row r="268" customFormat="false" ht="15" hidden="false" customHeight="false" outlineLevel="0" collapsed="false">
      <c r="D268" s="21"/>
      <c r="F268" s="21"/>
      <c r="G268" s="21"/>
    </row>
    <row r="269" customFormat="false" ht="15" hidden="false" customHeight="false" outlineLevel="0" collapsed="false">
      <c r="D269" s="21"/>
      <c r="F269" s="21"/>
      <c r="G269" s="21"/>
    </row>
    <row r="270" customFormat="false" ht="15" hidden="false" customHeight="false" outlineLevel="0" collapsed="false">
      <c r="D270" s="21"/>
      <c r="F270" s="21"/>
      <c r="G270" s="21"/>
    </row>
    <row r="271" customFormat="false" ht="15" hidden="false" customHeight="false" outlineLevel="0" collapsed="false">
      <c r="D271" s="21"/>
      <c r="F271" s="21"/>
      <c r="G271" s="21"/>
    </row>
    <row r="272" customFormat="false" ht="15" hidden="false" customHeight="false" outlineLevel="0" collapsed="false">
      <c r="D272" s="21"/>
      <c r="F272" s="21"/>
      <c r="G272" s="21"/>
    </row>
    <row r="273" customFormat="false" ht="15" hidden="false" customHeight="false" outlineLevel="0" collapsed="false">
      <c r="D273" s="21"/>
      <c r="F273" s="21"/>
      <c r="G273" s="21"/>
    </row>
    <row r="274" customFormat="false" ht="15" hidden="false" customHeight="false" outlineLevel="0" collapsed="false">
      <c r="D274" s="21"/>
      <c r="F274" s="21"/>
      <c r="G274" s="21"/>
    </row>
    <row r="275" customFormat="false" ht="15" hidden="false" customHeight="false" outlineLevel="0" collapsed="false">
      <c r="D275" s="21"/>
      <c r="F275" s="21"/>
      <c r="G275" s="21"/>
    </row>
    <row r="276" customFormat="false" ht="15" hidden="false" customHeight="false" outlineLevel="0" collapsed="false">
      <c r="D276" s="21"/>
      <c r="F276" s="21"/>
      <c r="G276" s="21"/>
    </row>
    <row r="277" customFormat="false" ht="15" hidden="false" customHeight="false" outlineLevel="0" collapsed="false">
      <c r="D277" s="21"/>
      <c r="F277" s="21"/>
      <c r="G277" s="21"/>
    </row>
    <row r="278" customFormat="false" ht="15" hidden="false" customHeight="false" outlineLevel="0" collapsed="false">
      <c r="D278" s="21"/>
      <c r="F278" s="21"/>
      <c r="G278" s="21"/>
    </row>
    <row r="279" customFormat="false" ht="15" hidden="false" customHeight="false" outlineLevel="0" collapsed="false">
      <c r="D279" s="21"/>
      <c r="F279" s="21"/>
      <c r="G279" s="21"/>
    </row>
    <row r="280" customFormat="false" ht="15" hidden="false" customHeight="false" outlineLevel="0" collapsed="false">
      <c r="D280" s="21"/>
      <c r="F280" s="21"/>
      <c r="G280" s="21"/>
    </row>
    <row r="281" customFormat="false" ht="15" hidden="false" customHeight="false" outlineLevel="0" collapsed="false">
      <c r="D281" s="21"/>
      <c r="F281" s="21"/>
      <c r="G281" s="21"/>
    </row>
    <row r="282" customFormat="false" ht="15" hidden="false" customHeight="false" outlineLevel="0" collapsed="false">
      <c r="D282" s="21"/>
      <c r="F282" s="21"/>
      <c r="G282" s="21"/>
    </row>
    <row r="283" customFormat="false" ht="15" hidden="false" customHeight="false" outlineLevel="0" collapsed="false">
      <c r="D283" s="21"/>
      <c r="F283" s="21"/>
      <c r="G283" s="21"/>
    </row>
    <row r="284" customFormat="false" ht="15" hidden="false" customHeight="false" outlineLevel="0" collapsed="false">
      <c r="D284" s="21"/>
      <c r="F284" s="21"/>
      <c r="G284" s="21"/>
    </row>
    <row r="285" customFormat="false" ht="15" hidden="false" customHeight="false" outlineLevel="0" collapsed="false">
      <c r="D285" s="21"/>
      <c r="F285" s="21"/>
      <c r="G285" s="21"/>
    </row>
    <row r="286" customFormat="false" ht="15" hidden="false" customHeight="false" outlineLevel="0" collapsed="false">
      <c r="D286" s="21"/>
      <c r="F286" s="21"/>
      <c r="G286" s="21"/>
    </row>
    <row r="287" customFormat="false" ht="15" hidden="false" customHeight="false" outlineLevel="0" collapsed="false">
      <c r="D287" s="21"/>
      <c r="F287" s="21"/>
      <c r="G287" s="21"/>
    </row>
    <row r="288" customFormat="false" ht="15" hidden="false" customHeight="false" outlineLevel="0" collapsed="false">
      <c r="D288" s="21"/>
      <c r="F288" s="21"/>
      <c r="G288" s="21"/>
    </row>
    <row r="289" customFormat="false" ht="15" hidden="false" customHeight="false" outlineLevel="0" collapsed="false">
      <c r="D289" s="21"/>
      <c r="F289" s="21"/>
      <c r="G289" s="21"/>
    </row>
    <row r="290" customFormat="false" ht="15" hidden="false" customHeight="false" outlineLevel="0" collapsed="false">
      <c r="D290" s="21"/>
      <c r="F290" s="21"/>
      <c r="G290" s="21"/>
    </row>
    <row r="291" customFormat="false" ht="15" hidden="false" customHeight="false" outlineLevel="0" collapsed="false">
      <c r="D291" s="21"/>
      <c r="F291" s="21"/>
      <c r="G291" s="21"/>
    </row>
    <row r="292" customFormat="false" ht="15" hidden="false" customHeight="false" outlineLevel="0" collapsed="false">
      <c r="D292" s="21"/>
      <c r="F292" s="21"/>
      <c r="G292" s="21"/>
    </row>
    <row r="293" customFormat="false" ht="15" hidden="false" customHeight="false" outlineLevel="0" collapsed="false">
      <c r="D293" s="21"/>
      <c r="F293" s="21"/>
      <c r="G293" s="21"/>
    </row>
    <row r="294" customFormat="false" ht="15" hidden="false" customHeight="false" outlineLevel="0" collapsed="false">
      <c r="D294" s="21"/>
      <c r="F294" s="21"/>
      <c r="G294" s="21"/>
    </row>
    <row r="295" customFormat="false" ht="15" hidden="false" customHeight="false" outlineLevel="0" collapsed="false">
      <c r="D295" s="21"/>
      <c r="F295" s="21"/>
      <c r="G295" s="21"/>
    </row>
    <row r="296" customFormat="false" ht="15" hidden="false" customHeight="false" outlineLevel="0" collapsed="false">
      <c r="D296" s="21"/>
      <c r="F296" s="21"/>
      <c r="G296" s="21"/>
    </row>
    <row r="297" customFormat="false" ht="15" hidden="false" customHeight="false" outlineLevel="0" collapsed="false">
      <c r="D297" s="21"/>
      <c r="F297" s="21"/>
      <c r="G297" s="21"/>
    </row>
    <row r="298" customFormat="false" ht="15" hidden="false" customHeight="false" outlineLevel="0" collapsed="false">
      <c r="D298" s="21"/>
      <c r="F298" s="21"/>
      <c r="G298" s="21"/>
    </row>
    <row r="299" customFormat="false" ht="15" hidden="false" customHeight="false" outlineLevel="0" collapsed="false">
      <c r="D299" s="21"/>
      <c r="F299" s="21"/>
      <c r="G299" s="21"/>
    </row>
    <row r="300" customFormat="false" ht="15" hidden="false" customHeight="false" outlineLevel="0" collapsed="false">
      <c r="D300" s="21"/>
      <c r="F300" s="21"/>
      <c r="G300" s="21"/>
    </row>
    <row r="301" customFormat="false" ht="15" hidden="false" customHeight="false" outlineLevel="0" collapsed="false">
      <c r="D301" s="21"/>
      <c r="F301" s="21"/>
      <c r="G301" s="21"/>
    </row>
    <row r="302" customFormat="false" ht="15" hidden="false" customHeight="false" outlineLevel="0" collapsed="false">
      <c r="D302" s="21"/>
      <c r="F302" s="21"/>
      <c r="G302" s="21"/>
    </row>
    <row r="303" customFormat="false" ht="15" hidden="false" customHeight="false" outlineLevel="0" collapsed="false">
      <c r="D303" s="21"/>
      <c r="F303" s="21"/>
      <c r="G303" s="21"/>
    </row>
    <row r="304" customFormat="false" ht="15" hidden="false" customHeight="false" outlineLevel="0" collapsed="false">
      <c r="D304" s="21"/>
      <c r="F304" s="21"/>
      <c r="G304" s="21"/>
    </row>
    <row r="305" customFormat="false" ht="15" hidden="false" customHeight="false" outlineLevel="0" collapsed="false">
      <c r="D305" s="21"/>
      <c r="F305" s="21"/>
      <c r="G305" s="21"/>
    </row>
    <row r="306" customFormat="false" ht="15" hidden="false" customHeight="false" outlineLevel="0" collapsed="false">
      <c r="D306" s="21"/>
      <c r="F306" s="21"/>
      <c r="G306" s="21"/>
    </row>
    <row r="307" customFormat="false" ht="15" hidden="false" customHeight="false" outlineLevel="0" collapsed="false">
      <c r="D307" s="21"/>
      <c r="F307" s="21"/>
      <c r="G307" s="21"/>
    </row>
    <row r="308" customFormat="false" ht="15" hidden="false" customHeight="false" outlineLevel="0" collapsed="false">
      <c r="D308" s="21"/>
      <c r="F308" s="21"/>
      <c r="G308" s="21"/>
    </row>
    <row r="309" customFormat="false" ht="15" hidden="false" customHeight="false" outlineLevel="0" collapsed="false">
      <c r="D309" s="21"/>
      <c r="F309" s="21"/>
      <c r="G309" s="21"/>
    </row>
    <row r="310" customFormat="false" ht="15" hidden="false" customHeight="false" outlineLevel="0" collapsed="false">
      <c r="D310" s="21"/>
      <c r="F310" s="21"/>
      <c r="G310" s="21"/>
    </row>
    <row r="311" customFormat="false" ht="15" hidden="false" customHeight="false" outlineLevel="0" collapsed="false">
      <c r="D311" s="21"/>
      <c r="F311" s="21"/>
      <c r="G311" s="21"/>
    </row>
    <row r="312" customFormat="false" ht="15" hidden="false" customHeight="false" outlineLevel="0" collapsed="false">
      <c r="D312" s="21"/>
      <c r="F312" s="21"/>
      <c r="G312" s="21"/>
    </row>
    <row r="313" customFormat="false" ht="15" hidden="false" customHeight="false" outlineLevel="0" collapsed="false">
      <c r="D313" s="21"/>
      <c r="F313" s="21"/>
      <c r="G313" s="21"/>
    </row>
    <row r="314" customFormat="false" ht="15" hidden="false" customHeight="false" outlineLevel="0" collapsed="false">
      <c r="D314" s="21"/>
      <c r="F314" s="21"/>
      <c r="G314" s="21"/>
    </row>
    <row r="315" customFormat="false" ht="15" hidden="false" customHeight="false" outlineLevel="0" collapsed="false">
      <c r="D315" s="21"/>
      <c r="F315" s="21"/>
      <c r="G315" s="21"/>
    </row>
    <row r="316" customFormat="false" ht="15" hidden="false" customHeight="false" outlineLevel="0" collapsed="false">
      <c r="D316" s="21"/>
      <c r="F316" s="21"/>
      <c r="G316" s="21"/>
    </row>
    <row r="317" customFormat="false" ht="15" hidden="false" customHeight="false" outlineLevel="0" collapsed="false">
      <c r="D317" s="21"/>
      <c r="F317" s="21"/>
      <c r="G317" s="21"/>
    </row>
    <row r="318" customFormat="false" ht="15" hidden="false" customHeight="false" outlineLevel="0" collapsed="false">
      <c r="D318" s="21"/>
      <c r="F318" s="21"/>
      <c r="G318" s="21"/>
    </row>
    <row r="319" customFormat="false" ht="15" hidden="false" customHeight="false" outlineLevel="0" collapsed="false">
      <c r="D319" s="21"/>
      <c r="F319" s="21"/>
      <c r="G319" s="21"/>
    </row>
    <row r="320" customFormat="false" ht="15" hidden="false" customHeight="false" outlineLevel="0" collapsed="false">
      <c r="D320" s="21"/>
      <c r="F320" s="21"/>
      <c r="G320" s="21"/>
    </row>
    <row r="321" customFormat="false" ht="15" hidden="false" customHeight="false" outlineLevel="0" collapsed="false">
      <c r="D321" s="21"/>
      <c r="F321" s="21"/>
      <c r="G321" s="21"/>
    </row>
    <row r="322" customFormat="false" ht="15" hidden="false" customHeight="false" outlineLevel="0" collapsed="false">
      <c r="D322" s="21"/>
      <c r="F322" s="21"/>
      <c r="G322" s="21"/>
    </row>
    <row r="323" customFormat="false" ht="15" hidden="false" customHeight="false" outlineLevel="0" collapsed="false">
      <c r="D323" s="21"/>
      <c r="F323" s="21"/>
      <c r="G323" s="21"/>
    </row>
    <row r="324" customFormat="false" ht="15" hidden="false" customHeight="false" outlineLevel="0" collapsed="false">
      <c r="D324" s="21"/>
      <c r="F324" s="21"/>
      <c r="G324" s="21"/>
    </row>
    <row r="325" customFormat="false" ht="15" hidden="false" customHeight="false" outlineLevel="0" collapsed="false">
      <c r="D325" s="21"/>
      <c r="F325" s="21"/>
      <c r="G325" s="21"/>
    </row>
    <row r="326" customFormat="false" ht="15" hidden="false" customHeight="false" outlineLevel="0" collapsed="false">
      <c r="D326" s="21"/>
      <c r="F326" s="21"/>
      <c r="G326" s="21"/>
    </row>
    <row r="327" customFormat="false" ht="15" hidden="false" customHeight="false" outlineLevel="0" collapsed="false">
      <c r="D327" s="21"/>
      <c r="F327" s="21"/>
      <c r="G327" s="21"/>
    </row>
    <row r="328" customFormat="false" ht="15" hidden="false" customHeight="false" outlineLevel="0" collapsed="false">
      <c r="D328" s="21"/>
      <c r="F328" s="21"/>
      <c r="G328" s="21"/>
    </row>
    <row r="329" customFormat="false" ht="15" hidden="false" customHeight="false" outlineLevel="0" collapsed="false">
      <c r="D329" s="21"/>
      <c r="F329" s="21"/>
      <c r="G329" s="21"/>
    </row>
    <row r="330" customFormat="false" ht="15" hidden="false" customHeight="false" outlineLevel="0" collapsed="false">
      <c r="D330" s="21"/>
      <c r="F330" s="21"/>
      <c r="G330" s="21"/>
    </row>
    <row r="331" customFormat="false" ht="15" hidden="false" customHeight="false" outlineLevel="0" collapsed="false">
      <c r="D331" s="21"/>
      <c r="F331" s="21"/>
      <c r="G331" s="21"/>
    </row>
    <row r="332" customFormat="false" ht="15" hidden="false" customHeight="false" outlineLevel="0" collapsed="false">
      <c r="D332" s="21"/>
      <c r="F332" s="21"/>
      <c r="G332" s="21"/>
    </row>
    <row r="333" customFormat="false" ht="15" hidden="false" customHeight="false" outlineLevel="0" collapsed="false">
      <c r="D333" s="21"/>
      <c r="F333" s="21"/>
      <c r="G333" s="21"/>
    </row>
    <row r="334" customFormat="false" ht="15" hidden="false" customHeight="false" outlineLevel="0" collapsed="false">
      <c r="D334" s="21"/>
      <c r="F334" s="21"/>
      <c r="G334" s="21"/>
    </row>
    <row r="335" customFormat="false" ht="15" hidden="false" customHeight="false" outlineLevel="0" collapsed="false">
      <c r="D335" s="21"/>
      <c r="F335" s="21"/>
      <c r="G335" s="21"/>
    </row>
    <row r="336" customFormat="false" ht="15" hidden="false" customHeight="false" outlineLevel="0" collapsed="false">
      <c r="D336" s="21"/>
      <c r="F336" s="21"/>
      <c r="G336" s="21"/>
    </row>
    <row r="337" customFormat="false" ht="15" hidden="false" customHeight="false" outlineLevel="0" collapsed="false">
      <c r="D337" s="21"/>
      <c r="F337" s="21"/>
      <c r="G337" s="21"/>
    </row>
    <row r="338" customFormat="false" ht="15" hidden="false" customHeight="false" outlineLevel="0" collapsed="false">
      <c r="D338" s="21"/>
      <c r="F338" s="21"/>
      <c r="G338" s="21"/>
    </row>
    <row r="339" customFormat="false" ht="15" hidden="false" customHeight="false" outlineLevel="0" collapsed="false">
      <c r="D339" s="21"/>
      <c r="F339" s="21"/>
      <c r="G339" s="21"/>
    </row>
    <row r="340" customFormat="false" ht="15" hidden="false" customHeight="false" outlineLevel="0" collapsed="false">
      <c r="D340" s="21"/>
      <c r="F340" s="21"/>
      <c r="G340" s="21"/>
    </row>
    <row r="341" customFormat="false" ht="15" hidden="false" customHeight="false" outlineLevel="0" collapsed="false">
      <c r="D341" s="21"/>
      <c r="F341" s="21"/>
      <c r="G341" s="21"/>
    </row>
    <row r="342" customFormat="false" ht="15" hidden="false" customHeight="false" outlineLevel="0" collapsed="false">
      <c r="D342" s="21"/>
      <c r="F342" s="21"/>
      <c r="G342" s="21"/>
    </row>
    <row r="343" customFormat="false" ht="15" hidden="false" customHeight="false" outlineLevel="0" collapsed="false">
      <c r="D343" s="21"/>
      <c r="F343" s="21"/>
      <c r="G343" s="21"/>
    </row>
    <row r="344" customFormat="false" ht="15" hidden="false" customHeight="false" outlineLevel="0" collapsed="false">
      <c r="D344" s="21"/>
      <c r="F344" s="21"/>
      <c r="G344" s="21"/>
    </row>
    <row r="345" customFormat="false" ht="15" hidden="false" customHeight="false" outlineLevel="0" collapsed="false">
      <c r="D345" s="21"/>
      <c r="F345" s="21"/>
      <c r="G345" s="21"/>
    </row>
    <row r="346" customFormat="false" ht="15" hidden="false" customHeight="false" outlineLevel="0" collapsed="false">
      <c r="D346" s="21"/>
      <c r="F346" s="21"/>
      <c r="G346" s="21"/>
    </row>
    <row r="347" customFormat="false" ht="15" hidden="false" customHeight="false" outlineLevel="0" collapsed="false">
      <c r="D347" s="21"/>
      <c r="F347" s="21"/>
      <c r="G347" s="21"/>
    </row>
    <row r="348" customFormat="false" ht="15" hidden="false" customHeight="false" outlineLevel="0" collapsed="false">
      <c r="D348" s="21"/>
      <c r="F348" s="21"/>
      <c r="G348" s="21"/>
    </row>
    <row r="349" customFormat="false" ht="15" hidden="false" customHeight="false" outlineLevel="0" collapsed="false">
      <c r="D349" s="21"/>
      <c r="F349" s="21"/>
      <c r="G349" s="21"/>
    </row>
    <row r="350" customFormat="false" ht="15" hidden="false" customHeight="false" outlineLevel="0" collapsed="false">
      <c r="D350" s="21"/>
      <c r="F350" s="21"/>
      <c r="G350" s="21"/>
    </row>
    <row r="351" customFormat="false" ht="15" hidden="false" customHeight="false" outlineLevel="0" collapsed="false">
      <c r="D351" s="21"/>
      <c r="F351" s="21"/>
      <c r="G351" s="21"/>
    </row>
    <row r="352" customFormat="false" ht="15" hidden="false" customHeight="false" outlineLevel="0" collapsed="false">
      <c r="D352" s="21"/>
      <c r="F352" s="21"/>
      <c r="G352" s="21"/>
    </row>
    <row r="353" customFormat="false" ht="15" hidden="false" customHeight="false" outlineLevel="0" collapsed="false">
      <c r="D353" s="21"/>
      <c r="F353" s="21"/>
      <c r="G353" s="21"/>
    </row>
    <row r="354" customFormat="false" ht="15" hidden="false" customHeight="false" outlineLevel="0" collapsed="false">
      <c r="D354" s="21"/>
      <c r="F354" s="21"/>
      <c r="G354" s="21"/>
    </row>
    <row r="355" customFormat="false" ht="15" hidden="false" customHeight="false" outlineLevel="0" collapsed="false">
      <c r="D355" s="21"/>
      <c r="F355" s="21"/>
      <c r="G355" s="21"/>
    </row>
    <row r="356" customFormat="false" ht="15" hidden="false" customHeight="false" outlineLevel="0" collapsed="false">
      <c r="D356" s="21"/>
      <c r="F356" s="21"/>
      <c r="G356" s="21"/>
    </row>
    <row r="357" customFormat="false" ht="15" hidden="false" customHeight="false" outlineLevel="0" collapsed="false">
      <c r="D357" s="21"/>
      <c r="F357" s="21"/>
      <c r="G357" s="21"/>
    </row>
    <row r="358" customFormat="false" ht="15" hidden="false" customHeight="false" outlineLevel="0" collapsed="false">
      <c r="D358" s="21"/>
      <c r="F358" s="21"/>
      <c r="G358" s="21"/>
    </row>
    <row r="359" customFormat="false" ht="15" hidden="false" customHeight="false" outlineLevel="0" collapsed="false">
      <c r="D359" s="21"/>
      <c r="F359" s="21"/>
      <c r="G359" s="21"/>
    </row>
    <row r="360" customFormat="false" ht="15" hidden="false" customHeight="false" outlineLevel="0" collapsed="false">
      <c r="D360" s="21"/>
      <c r="F360" s="21"/>
      <c r="G360" s="21"/>
    </row>
    <row r="361" customFormat="false" ht="15" hidden="false" customHeight="false" outlineLevel="0" collapsed="false">
      <c r="D361" s="21"/>
      <c r="F361" s="21"/>
      <c r="G361" s="21"/>
    </row>
    <row r="362" customFormat="false" ht="15" hidden="false" customHeight="false" outlineLevel="0" collapsed="false">
      <c r="D362" s="21"/>
      <c r="F362" s="21"/>
      <c r="G362" s="21"/>
    </row>
    <row r="363" customFormat="false" ht="15" hidden="false" customHeight="false" outlineLevel="0" collapsed="false">
      <c r="D363" s="21"/>
      <c r="F363" s="21"/>
      <c r="G363" s="21"/>
    </row>
    <row r="364" customFormat="false" ht="15" hidden="false" customHeight="false" outlineLevel="0" collapsed="false">
      <c r="D364" s="21"/>
      <c r="F364" s="21"/>
      <c r="G364" s="21"/>
    </row>
    <row r="365" customFormat="false" ht="15" hidden="false" customHeight="false" outlineLevel="0" collapsed="false">
      <c r="D365" s="21"/>
      <c r="F365" s="21"/>
      <c r="G365" s="21"/>
    </row>
    <row r="366" customFormat="false" ht="15" hidden="false" customHeight="false" outlineLevel="0" collapsed="false">
      <c r="D366" s="21"/>
      <c r="F366" s="21"/>
      <c r="G366" s="21"/>
    </row>
    <row r="367" customFormat="false" ht="15" hidden="false" customHeight="false" outlineLevel="0" collapsed="false">
      <c r="D367" s="21"/>
      <c r="F367" s="21"/>
      <c r="G367" s="21"/>
    </row>
    <row r="368" customFormat="false" ht="15" hidden="false" customHeight="false" outlineLevel="0" collapsed="false">
      <c r="D368" s="21"/>
      <c r="F368" s="21"/>
      <c r="G368" s="21"/>
    </row>
    <row r="369" customFormat="false" ht="15" hidden="false" customHeight="false" outlineLevel="0" collapsed="false">
      <c r="D369" s="21"/>
      <c r="F369" s="21"/>
      <c r="G369" s="21"/>
    </row>
    <row r="370" customFormat="false" ht="15" hidden="false" customHeight="false" outlineLevel="0" collapsed="false">
      <c r="D370" s="21"/>
      <c r="F370" s="21"/>
      <c r="G370" s="21"/>
    </row>
    <row r="371" customFormat="false" ht="15" hidden="false" customHeight="false" outlineLevel="0" collapsed="false">
      <c r="D371" s="21"/>
      <c r="F371" s="21"/>
      <c r="G371" s="21"/>
    </row>
    <row r="372" customFormat="false" ht="15" hidden="false" customHeight="false" outlineLevel="0" collapsed="false">
      <c r="D372" s="21"/>
      <c r="F372" s="21"/>
      <c r="G372" s="21"/>
    </row>
    <row r="373" customFormat="false" ht="15" hidden="false" customHeight="false" outlineLevel="0" collapsed="false">
      <c r="D373" s="21"/>
      <c r="F373" s="21"/>
      <c r="G373" s="21"/>
    </row>
    <row r="374" customFormat="false" ht="15" hidden="false" customHeight="false" outlineLevel="0" collapsed="false">
      <c r="D374" s="21"/>
      <c r="F374" s="21"/>
      <c r="G374" s="21"/>
    </row>
    <row r="375" customFormat="false" ht="15" hidden="false" customHeight="false" outlineLevel="0" collapsed="false">
      <c r="D375" s="21"/>
      <c r="F375" s="21"/>
      <c r="G375" s="21"/>
    </row>
    <row r="376" customFormat="false" ht="15" hidden="false" customHeight="false" outlineLevel="0" collapsed="false">
      <c r="D376" s="21"/>
      <c r="F376" s="21"/>
      <c r="G376" s="21"/>
    </row>
    <row r="377" customFormat="false" ht="15" hidden="false" customHeight="false" outlineLevel="0" collapsed="false">
      <c r="D377" s="21"/>
      <c r="F377" s="21"/>
      <c r="G377" s="21"/>
    </row>
    <row r="378" customFormat="false" ht="15" hidden="false" customHeight="false" outlineLevel="0" collapsed="false">
      <c r="D378" s="21"/>
      <c r="F378" s="21"/>
      <c r="G378" s="21"/>
    </row>
    <row r="379" customFormat="false" ht="15" hidden="false" customHeight="false" outlineLevel="0" collapsed="false">
      <c r="D379" s="21"/>
      <c r="F379" s="21"/>
      <c r="G379" s="21"/>
    </row>
    <row r="380" customFormat="false" ht="15" hidden="false" customHeight="false" outlineLevel="0" collapsed="false">
      <c r="D380" s="21"/>
      <c r="F380" s="21"/>
      <c r="G380" s="21"/>
    </row>
    <row r="381" customFormat="false" ht="15" hidden="false" customHeight="false" outlineLevel="0" collapsed="false">
      <c r="D381" s="21"/>
      <c r="F381" s="21"/>
      <c r="G381" s="21"/>
    </row>
    <row r="382" customFormat="false" ht="15" hidden="false" customHeight="false" outlineLevel="0" collapsed="false">
      <c r="D382" s="21"/>
      <c r="F382" s="21"/>
      <c r="G382" s="21"/>
    </row>
    <row r="383" customFormat="false" ht="15" hidden="false" customHeight="false" outlineLevel="0" collapsed="false">
      <c r="D383" s="21"/>
      <c r="F383" s="21"/>
      <c r="G383" s="21"/>
    </row>
    <row r="384" customFormat="false" ht="15" hidden="false" customHeight="false" outlineLevel="0" collapsed="false">
      <c r="D384" s="21"/>
      <c r="F384" s="21"/>
      <c r="G384" s="21"/>
    </row>
    <row r="385" customFormat="false" ht="15" hidden="false" customHeight="false" outlineLevel="0" collapsed="false">
      <c r="D385" s="21"/>
      <c r="F385" s="21"/>
      <c r="G385" s="21"/>
    </row>
    <row r="386" customFormat="false" ht="15" hidden="false" customHeight="false" outlineLevel="0" collapsed="false">
      <c r="D386" s="21"/>
      <c r="F386" s="21"/>
      <c r="G386" s="21"/>
    </row>
    <row r="387" customFormat="false" ht="15" hidden="false" customHeight="false" outlineLevel="0" collapsed="false">
      <c r="D387" s="21"/>
      <c r="F387" s="21"/>
      <c r="G387" s="21"/>
    </row>
    <row r="388" customFormat="false" ht="15" hidden="false" customHeight="false" outlineLevel="0" collapsed="false">
      <c r="D388" s="21"/>
      <c r="F388" s="21"/>
      <c r="G388" s="21"/>
    </row>
    <row r="389" customFormat="false" ht="15" hidden="false" customHeight="false" outlineLevel="0" collapsed="false">
      <c r="D389" s="21"/>
      <c r="F389" s="21"/>
      <c r="G389" s="21"/>
    </row>
    <row r="390" customFormat="false" ht="15" hidden="false" customHeight="false" outlineLevel="0" collapsed="false">
      <c r="D390" s="21"/>
      <c r="F390" s="21"/>
      <c r="G390" s="21"/>
    </row>
    <row r="391" customFormat="false" ht="15" hidden="false" customHeight="false" outlineLevel="0" collapsed="false">
      <c r="D391" s="21"/>
      <c r="F391" s="21"/>
      <c r="G391" s="21"/>
    </row>
    <row r="392" customFormat="false" ht="15" hidden="false" customHeight="false" outlineLevel="0" collapsed="false">
      <c r="D392" s="21"/>
      <c r="F392" s="21"/>
      <c r="G392" s="21"/>
    </row>
    <row r="393" customFormat="false" ht="15" hidden="false" customHeight="false" outlineLevel="0" collapsed="false">
      <c r="D393" s="21"/>
      <c r="F393" s="21"/>
      <c r="G393" s="21"/>
    </row>
    <row r="394" customFormat="false" ht="15" hidden="false" customHeight="false" outlineLevel="0" collapsed="false">
      <c r="D394" s="21"/>
      <c r="F394" s="21"/>
      <c r="G394" s="21"/>
    </row>
    <row r="395" customFormat="false" ht="15" hidden="false" customHeight="false" outlineLevel="0" collapsed="false">
      <c r="D395" s="21"/>
      <c r="F395" s="21"/>
      <c r="G395" s="21"/>
    </row>
    <row r="396" customFormat="false" ht="15" hidden="false" customHeight="false" outlineLevel="0" collapsed="false">
      <c r="D396" s="21"/>
      <c r="F396" s="21"/>
      <c r="G396" s="21"/>
    </row>
    <row r="397" customFormat="false" ht="15" hidden="false" customHeight="false" outlineLevel="0" collapsed="false">
      <c r="D397" s="21"/>
      <c r="F397" s="21"/>
      <c r="G397" s="21"/>
    </row>
    <row r="398" customFormat="false" ht="15" hidden="false" customHeight="false" outlineLevel="0" collapsed="false">
      <c r="D398" s="21"/>
      <c r="F398" s="21"/>
      <c r="G398" s="21"/>
    </row>
    <row r="399" customFormat="false" ht="15" hidden="false" customHeight="false" outlineLevel="0" collapsed="false">
      <c r="D399" s="21"/>
      <c r="F399" s="21"/>
      <c r="G399" s="21"/>
    </row>
    <row r="400" customFormat="false" ht="15" hidden="false" customHeight="false" outlineLevel="0" collapsed="false">
      <c r="D400" s="21"/>
      <c r="F400" s="21"/>
      <c r="G400" s="21"/>
    </row>
    <row r="401" customFormat="false" ht="15" hidden="false" customHeight="false" outlineLevel="0" collapsed="false">
      <c r="D401" s="21"/>
      <c r="F401" s="21"/>
      <c r="G401" s="21"/>
    </row>
    <row r="402" customFormat="false" ht="15" hidden="false" customHeight="false" outlineLevel="0" collapsed="false">
      <c r="D402" s="21"/>
      <c r="F402" s="21"/>
      <c r="G402" s="21"/>
    </row>
    <row r="403" customFormat="false" ht="15" hidden="false" customHeight="false" outlineLevel="0" collapsed="false">
      <c r="D403" s="21"/>
      <c r="F403" s="21"/>
      <c r="G403" s="21"/>
    </row>
    <row r="404" customFormat="false" ht="15" hidden="false" customHeight="false" outlineLevel="0" collapsed="false">
      <c r="D404" s="21"/>
      <c r="F404" s="21"/>
      <c r="G404" s="21"/>
    </row>
    <row r="405" customFormat="false" ht="15" hidden="false" customHeight="false" outlineLevel="0" collapsed="false">
      <c r="D405" s="21"/>
      <c r="F405" s="21"/>
      <c r="G405" s="21"/>
    </row>
    <row r="406" customFormat="false" ht="15" hidden="false" customHeight="false" outlineLevel="0" collapsed="false">
      <c r="D406" s="21"/>
      <c r="F406" s="21"/>
      <c r="G406" s="21"/>
    </row>
    <row r="407" customFormat="false" ht="15" hidden="false" customHeight="false" outlineLevel="0" collapsed="false">
      <c r="D407" s="21"/>
      <c r="F407" s="21"/>
      <c r="G407" s="21"/>
    </row>
    <row r="408" customFormat="false" ht="15" hidden="false" customHeight="false" outlineLevel="0" collapsed="false">
      <c r="D408" s="21"/>
      <c r="F408" s="21"/>
      <c r="G408" s="21"/>
    </row>
    <row r="409" customFormat="false" ht="15" hidden="false" customHeight="false" outlineLevel="0" collapsed="false">
      <c r="D409" s="21"/>
      <c r="F409" s="21"/>
      <c r="G409" s="21"/>
    </row>
    <row r="410" customFormat="false" ht="15" hidden="false" customHeight="false" outlineLevel="0" collapsed="false">
      <c r="D410" s="21"/>
      <c r="F410" s="21"/>
      <c r="G410" s="21"/>
    </row>
    <row r="411" customFormat="false" ht="15" hidden="false" customHeight="false" outlineLevel="0" collapsed="false">
      <c r="D411" s="21"/>
      <c r="F411" s="21"/>
      <c r="G411" s="21"/>
    </row>
    <row r="412" customFormat="false" ht="15" hidden="false" customHeight="false" outlineLevel="0" collapsed="false">
      <c r="D412" s="21"/>
      <c r="F412" s="21"/>
      <c r="G412" s="21"/>
    </row>
    <row r="413" customFormat="false" ht="15" hidden="false" customHeight="false" outlineLevel="0" collapsed="false">
      <c r="D413" s="21"/>
      <c r="F413" s="21"/>
      <c r="G413" s="21"/>
    </row>
    <row r="414" customFormat="false" ht="15" hidden="false" customHeight="false" outlineLevel="0" collapsed="false">
      <c r="D414" s="21"/>
      <c r="F414" s="21"/>
      <c r="G414" s="21"/>
    </row>
    <row r="415" customFormat="false" ht="15" hidden="false" customHeight="false" outlineLevel="0" collapsed="false">
      <c r="D415" s="21"/>
      <c r="F415" s="21"/>
      <c r="G415" s="21"/>
    </row>
    <row r="416" customFormat="false" ht="15" hidden="false" customHeight="false" outlineLevel="0" collapsed="false">
      <c r="D416" s="21"/>
      <c r="F416" s="21"/>
      <c r="G416" s="21"/>
    </row>
    <row r="417" customFormat="false" ht="15" hidden="false" customHeight="false" outlineLevel="0" collapsed="false">
      <c r="D417" s="21"/>
      <c r="F417" s="21"/>
      <c r="G417" s="21"/>
    </row>
    <row r="418" customFormat="false" ht="15" hidden="false" customHeight="false" outlineLevel="0" collapsed="false">
      <c r="D418" s="21"/>
      <c r="F418" s="21"/>
      <c r="G418" s="21"/>
    </row>
    <row r="419" customFormat="false" ht="15" hidden="false" customHeight="false" outlineLevel="0" collapsed="false">
      <c r="D419" s="21"/>
      <c r="F419" s="21"/>
      <c r="G419" s="21"/>
    </row>
    <row r="420" customFormat="false" ht="15" hidden="false" customHeight="false" outlineLevel="0" collapsed="false">
      <c r="D420" s="21"/>
      <c r="F420" s="21"/>
      <c r="G420" s="21"/>
    </row>
    <row r="421" customFormat="false" ht="15" hidden="false" customHeight="false" outlineLevel="0" collapsed="false">
      <c r="D421" s="21"/>
      <c r="F421" s="21"/>
      <c r="G421" s="21"/>
    </row>
    <row r="422" customFormat="false" ht="15" hidden="false" customHeight="false" outlineLevel="0" collapsed="false">
      <c r="D422" s="21"/>
      <c r="F422" s="21"/>
      <c r="G422" s="21"/>
    </row>
    <row r="423" customFormat="false" ht="15" hidden="false" customHeight="false" outlineLevel="0" collapsed="false">
      <c r="D423" s="21"/>
      <c r="F423" s="21"/>
      <c r="G423" s="21"/>
    </row>
    <row r="424" customFormat="false" ht="15" hidden="false" customHeight="false" outlineLevel="0" collapsed="false">
      <c r="D424" s="21"/>
      <c r="F424" s="21"/>
      <c r="G424" s="21"/>
    </row>
    <row r="425" customFormat="false" ht="15" hidden="false" customHeight="false" outlineLevel="0" collapsed="false">
      <c r="D425" s="21"/>
      <c r="F425" s="21"/>
      <c r="G425" s="21"/>
    </row>
    <row r="426" customFormat="false" ht="15" hidden="false" customHeight="false" outlineLevel="0" collapsed="false">
      <c r="D426" s="21"/>
      <c r="F426" s="21"/>
      <c r="G426" s="21"/>
    </row>
    <row r="427" customFormat="false" ht="15" hidden="false" customHeight="false" outlineLevel="0" collapsed="false">
      <c r="D427" s="21"/>
      <c r="F427" s="21"/>
      <c r="G427" s="21"/>
    </row>
    <row r="428" customFormat="false" ht="15" hidden="false" customHeight="false" outlineLevel="0" collapsed="false">
      <c r="D428" s="21"/>
      <c r="F428" s="21"/>
      <c r="G428" s="21"/>
    </row>
    <row r="429" customFormat="false" ht="15" hidden="false" customHeight="false" outlineLevel="0" collapsed="false">
      <c r="D429" s="21"/>
      <c r="F429" s="21"/>
      <c r="G429" s="21"/>
    </row>
    <row r="430" customFormat="false" ht="15" hidden="false" customHeight="false" outlineLevel="0" collapsed="false">
      <c r="D430" s="21"/>
      <c r="F430" s="21"/>
      <c r="G430" s="21"/>
    </row>
    <row r="431" customFormat="false" ht="15" hidden="false" customHeight="false" outlineLevel="0" collapsed="false">
      <c r="D431" s="21"/>
      <c r="F431" s="21"/>
      <c r="G431" s="21"/>
    </row>
    <row r="432" customFormat="false" ht="15" hidden="false" customHeight="false" outlineLevel="0" collapsed="false">
      <c r="D432" s="21"/>
      <c r="F432" s="21"/>
      <c r="G432" s="21"/>
    </row>
    <row r="433" customFormat="false" ht="15" hidden="false" customHeight="false" outlineLevel="0" collapsed="false">
      <c r="D433" s="21"/>
      <c r="F433" s="21"/>
      <c r="G433" s="21"/>
    </row>
    <row r="434" customFormat="false" ht="15" hidden="false" customHeight="false" outlineLevel="0" collapsed="false">
      <c r="D434" s="21"/>
      <c r="F434" s="21"/>
      <c r="G434" s="21"/>
    </row>
    <row r="435" customFormat="false" ht="15" hidden="false" customHeight="false" outlineLevel="0" collapsed="false">
      <c r="D435" s="21"/>
      <c r="F435" s="21"/>
      <c r="G435" s="21"/>
    </row>
    <row r="436" customFormat="false" ht="15" hidden="false" customHeight="false" outlineLevel="0" collapsed="false">
      <c r="D436" s="21"/>
      <c r="F436" s="21"/>
      <c r="G436" s="21"/>
    </row>
    <row r="437" customFormat="false" ht="15" hidden="false" customHeight="false" outlineLevel="0" collapsed="false">
      <c r="D437" s="21"/>
      <c r="F437" s="21"/>
      <c r="G437" s="21"/>
    </row>
    <row r="438" customFormat="false" ht="15" hidden="false" customHeight="false" outlineLevel="0" collapsed="false">
      <c r="D438" s="21"/>
      <c r="F438" s="21"/>
      <c r="G438" s="21"/>
    </row>
    <row r="439" customFormat="false" ht="15" hidden="false" customHeight="false" outlineLevel="0" collapsed="false">
      <c r="D439" s="21"/>
      <c r="F439" s="21"/>
      <c r="G439" s="21"/>
    </row>
    <row r="440" customFormat="false" ht="15" hidden="false" customHeight="false" outlineLevel="0" collapsed="false">
      <c r="D440" s="21"/>
      <c r="F440" s="21"/>
      <c r="G440" s="21"/>
    </row>
    <row r="441" customFormat="false" ht="15" hidden="false" customHeight="false" outlineLevel="0" collapsed="false">
      <c r="D441" s="21"/>
      <c r="F441" s="21"/>
      <c r="G441" s="21"/>
    </row>
    <row r="442" customFormat="false" ht="15" hidden="false" customHeight="false" outlineLevel="0" collapsed="false">
      <c r="D442" s="21"/>
      <c r="F442" s="21"/>
      <c r="G442" s="21"/>
    </row>
    <row r="443" customFormat="false" ht="15" hidden="false" customHeight="false" outlineLevel="0" collapsed="false">
      <c r="D443" s="21"/>
      <c r="F443" s="21"/>
      <c r="G443" s="21"/>
    </row>
    <row r="444" customFormat="false" ht="15" hidden="false" customHeight="false" outlineLevel="0" collapsed="false">
      <c r="D444" s="21"/>
      <c r="F444" s="21"/>
      <c r="G444" s="21"/>
    </row>
    <row r="445" customFormat="false" ht="15" hidden="false" customHeight="false" outlineLevel="0" collapsed="false">
      <c r="D445" s="21"/>
      <c r="F445" s="21"/>
      <c r="G445" s="21"/>
    </row>
    <row r="446" customFormat="false" ht="15" hidden="false" customHeight="false" outlineLevel="0" collapsed="false">
      <c r="D446" s="21"/>
      <c r="F446" s="21"/>
      <c r="G446" s="21"/>
    </row>
    <row r="447" customFormat="false" ht="15" hidden="false" customHeight="false" outlineLevel="0" collapsed="false">
      <c r="D447" s="21"/>
      <c r="F447" s="21"/>
      <c r="G447" s="21"/>
    </row>
    <row r="448" customFormat="false" ht="15" hidden="false" customHeight="false" outlineLevel="0" collapsed="false">
      <c r="D448" s="21"/>
      <c r="F448" s="21"/>
      <c r="G448" s="21"/>
    </row>
    <row r="449" customFormat="false" ht="15" hidden="false" customHeight="false" outlineLevel="0" collapsed="false">
      <c r="D449" s="21"/>
      <c r="F449" s="21"/>
      <c r="G449" s="21"/>
    </row>
    <row r="450" customFormat="false" ht="15" hidden="false" customHeight="false" outlineLevel="0" collapsed="false">
      <c r="D450" s="21"/>
      <c r="F450" s="21"/>
      <c r="G450" s="21"/>
    </row>
    <row r="451" customFormat="false" ht="15" hidden="false" customHeight="false" outlineLevel="0" collapsed="false">
      <c r="D451" s="21"/>
      <c r="F451" s="21"/>
      <c r="G451" s="21"/>
    </row>
    <row r="452" customFormat="false" ht="15" hidden="false" customHeight="false" outlineLevel="0" collapsed="false">
      <c r="D452" s="21"/>
      <c r="F452" s="21"/>
      <c r="G452" s="21"/>
    </row>
    <row r="453" customFormat="false" ht="15" hidden="false" customHeight="false" outlineLevel="0" collapsed="false">
      <c r="D453" s="21"/>
      <c r="F453" s="21"/>
      <c r="G453" s="21"/>
    </row>
    <row r="454" customFormat="false" ht="15" hidden="false" customHeight="false" outlineLevel="0" collapsed="false">
      <c r="D454" s="21"/>
      <c r="F454" s="21"/>
      <c r="G454" s="21"/>
    </row>
    <row r="455" customFormat="false" ht="15" hidden="false" customHeight="false" outlineLevel="0" collapsed="false">
      <c r="D455" s="21"/>
      <c r="F455" s="21"/>
      <c r="G455" s="21"/>
    </row>
    <row r="456" customFormat="false" ht="15" hidden="false" customHeight="false" outlineLevel="0" collapsed="false">
      <c r="D456" s="21"/>
      <c r="F456" s="21"/>
      <c r="G456" s="21"/>
    </row>
    <row r="457" customFormat="false" ht="15" hidden="false" customHeight="false" outlineLevel="0" collapsed="false">
      <c r="D457" s="21"/>
      <c r="F457" s="21"/>
      <c r="G457" s="21"/>
    </row>
    <row r="458" customFormat="false" ht="15" hidden="false" customHeight="false" outlineLevel="0" collapsed="false">
      <c r="D458" s="21"/>
      <c r="F458" s="21"/>
      <c r="G458" s="21"/>
    </row>
    <row r="459" customFormat="false" ht="15" hidden="false" customHeight="false" outlineLevel="0" collapsed="false">
      <c r="D459" s="21"/>
      <c r="F459" s="21"/>
      <c r="G459" s="21"/>
    </row>
    <row r="460" customFormat="false" ht="15" hidden="false" customHeight="false" outlineLevel="0" collapsed="false">
      <c r="D460" s="21"/>
      <c r="F460" s="21"/>
      <c r="G460" s="21"/>
    </row>
    <row r="461" customFormat="false" ht="15" hidden="false" customHeight="false" outlineLevel="0" collapsed="false">
      <c r="D461" s="21"/>
      <c r="F461" s="21"/>
      <c r="G461" s="21"/>
    </row>
    <row r="462" customFormat="false" ht="15" hidden="false" customHeight="false" outlineLevel="0" collapsed="false">
      <c r="D462" s="21"/>
      <c r="F462" s="21"/>
      <c r="G462" s="21"/>
    </row>
    <row r="463" customFormat="false" ht="15" hidden="false" customHeight="false" outlineLevel="0" collapsed="false">
      <c r="D463" s="21"/>
      <c r="F463" s="21"/>
      <c r="G463" s="21"/>
    </row>
    <row r="464" customFormat="false" ht="15" hidden="false" customHeight="false" outlineLevel="0" collapsed="false">
      <c r="D464" s="21"/>
      <c r="F464" s="21"/>
      <c r="G464" s="21"/>
    </row>
    <row r="465" customFormat="false" ht="15" hidden="false" customHeight="false" outlineLevel="0" collapsed="false">
      <c r="D465" s="21"/>
      <c r="F465" s="21"/>
      <c r="G465" s="21"/>
    </row>
    <row r="466" customFormat="false" ht="15" hidden="false" customHeight="false" outlineLevel="0" collapsed="false">
      <c r="D466" s="21"/>
      <c r="F466" s="21"/>
      <c r="G466" s="21"/>
    </row>
    <row r="467" customFormat="false" ht="15" hidden="false" customHeight="false" outlineLevel="0" collapsed="false">
      <c r="D467" s="21"/>
      <c r="F467" s="21"/>
      <c r="G467" s="21"/>
    </row>
    <row r="468" customFormat="false" ht="15" hidden="false" customHeight="false" outlineLevel="0" collapsed="false">
      <c r="D468" s="21"/>
      <c r="F468" s="21"/>
      <c r="G468" s="21"/>
    </row>
    <row r="469" customFormat="false" ht="15" hidden="false" customHeight="false" outlineLevel="0" collapsed="false">
      <c r="D469" s="21"/>
      <c r="F469" s="21"/>
      <c r="G469" s="21"/>
    </row>
    <row r="470" customFormat="false" ht="15" hidden="false" customHeight="false" outlineLevel="0" collapsed="false">
      <c r="D470" s="21"/>
      <c r="F470" s="21"/>
      <c r="G470" s="21"/>
    </row>
    <row r="471" customFormat="false" ht="15" hidden="false" customHeight="false" outlineLevel="0" collapsed="false">
      <c r="D471" s="21"/>
      <c r="F471" s="21"/>
      <c r="G471" s="21"/>
    </row>
    <row r="472" customFormat="false" ht="15" hidden="false" customHeight="false" outlineLevel="0" collapsed="false">
      <c r="D472" s="21"/>
      <c r="F472" s="21"/>
      <c r="G472" s="21"/>
    </row>
    <row r="473" customFormat="false" ht="15" hidden="false" customHeight="false" outlineLevel="0" collapsed="false">
      <c r="D473" s="21"/>
      <c r="F473" s="21"/>
      <c r="G473" s="21"/>
    </row>
    <row r="474" customFormat="false" ht="15" hidden="false" customHeight="false" outlineLevel="0" collapsed="false">
      <c r="D474" s="21"/>
      <c r="F474" s="21"/>
      <c r="G474" s="21"/>
    </row>
    <row r="475" customFormat="false" ht="15" hidden="false" customHeight="false" outlineLevel="0" collapsed="false">
      <c r="D475" s="21"/>
      <c r="F475" s="21"/>
      <c r="G475" s="21"/>
    </row>
    <row r="476" customFormat="false" ht="15" hidden="false" customHeight="false" outlineLevel="0" collapsed="false">
      <c r="D476" s="21"/>
      <c r="F476" s="21"/>
      <c r="G476" s="21"/>
    </row>
    <row r="477" customFormat="false" ht="15" hidden="false" customHeight="false" outlineLevel="0" collapsed="false">
      <c r="D477" s="21"/>
      <c r="F477" s="21"/>
      <c r="G477" s="21"/>
    </row>
    <row r="478" customFormat="false" ht="15" hidden="false" customHeight="false" outlineLevel="0" collapsed="false">
      <c r="D478" s="21"/>
      <c r="F478" s="21"/>
      <c r="G478" s="21"/>
    </row>
    <row r="479" customFormat="false" ht="15" hidden="false" customHeight="false" outlineLevel="0" collapsed="false">
      <c r="D479" s="21"/>
      <c r="F479" s="21"/>
      <c r="G479" s="21"/>
    </row>
    <row r="480" customFormat="false" ht="15" hidden="false" customHeight="false" outlineLevel="0" collapsed="false">
      <c r="D480" s="21"/>
      <c r="F480" s="21"/>
      <c r="G480" s="21"/>
    </row>
    <row r="481" customFormat="false" ht="15" hidden="false" customHeight="false" outlineLevel="0" collapsed="false">
      <c r="D481" s="21"/>
      <c r="F481" s="21"/>
      <c r="G481" s="21"/>
    </row>
    <row r="482" customFormat="false" ht="15" hidden="false" customHeight="false" outlineLevel="0" collapsed="false">
      <c r="D482" s="21"/>
      <c r="F482" s="21"/>
      <c r="G482" s="21"/>
    </row>
    <row r="483" customFormat="false" ht="15" hidden="false" customHeight="false" outlineLevel="0" collapsed="false">
      <c r="D483" s="21"/>
      <c r="F483" s="21"/>
      <c r="G483" s="21"/>
    </row>
    <row r="484" customFormat="false" ht="15" hidden="false" customHeight="false" outlineLevel="0" collapsed="false">
      <c r="D484" s="21"/>
      <c r="F484" s="21"/>
      <c r="G484" s="21"/>
    </row>
    <row r="485" customFormat="false" ht="15" hidden="false" customHeight="false" outlineLevel="0" collapsed="false">
      <c r="D485" s="21"/>
      <c r="F485" s="21"/>
      <c r="G485" s="21"/>
    </row>
    <row r="486" customFormat="false" ht="15" hidden="false" customHeight="false" outlineLevel="0" collapsed="false">
      <c r="D486" s="21"/>
      <c r="F486" s="21"/>
      <c r="G486" s="21"/>
    </row>
    <row r="487" customFormat="false" ht="15" hidden="false" customHeight="false" outlineLevel="0" collapsed="false">
      <c r="D487" s="21"/>
      <c r="F487" s="21"/>
      <c r="G487" s="21"/>
    </row>
    <row r="488" customFormat="false" ht="15" hidden="false" customHeight="false" outlineLevel="0" collapsed="false">
      <c r="D488" s="21"/>
      <c r="F488" s="21"/>
      <c r="G488" s="21"/>
    </row>
    <row r="489" customFormat="false" ht="15" hidden="false" customHeight="false" outlineLevel="0" collapsed="false">
      <c r="D489" s="21"/>
      <c r="F489" s="21"/>
      <c r="G489" s="21"/>
    </row>
    <row r="490" customFormat="false" ht="15" hidden="false" customHeight="false" outlineLevel="0" collapsed="false">
      <c r="D490" s="21"/>
      <c r="F490" s="21"/>
      <c r="G490" s="21"/>
    </row>
    <row r="491" customFormat="false" ht="15" hidden="false" customHeight="false" outlineLevel="0" collapsed="false">
      <c r="D491" s="21"/>
      <c r="F491" s="21"/>
      <c r="G491" s="21"/>
    </row>
    <row r="492" customFormat="false" ht="15" hidden="false" customHeight="false" outlineLevel="0" collapsed="false">
      <c r="D492" s="21"/>
      <c r="F492" s="21"/>
      <c r="G492" s="21"/>
    </row>
    <row r="493" customFormat="false" ht="15" hidden="false" customHeight="false" outlineLevel="0" collapsed="false">
      <c r="D493" s="21"/>
      <c r="F493" s="21"/>
      <c r="G493" s="21"/>
    </row>
    <row r="494" customFormat="false" ht="15" hidden="false" customHeight="false" outlineLevel="0" collapsed="false">
      <c r="D494" s="21"/>
      <c r="F494" s="21"/>
      <c r="G494" s="21"/>
    </row>
    <row r="495" customFormat="false" ht="15" hidden="false" customHeight="false" outlineLevel="0" collapsed="false">
      <c r="D495" s="21"/>
      <c r="F495" s="21"/>
      <c r="G495" s="21"/>
    </row>
    <row r="496" customFormat="false" ht="15" hidden="false" customHeight="false" outlineLevel="0" collapsed="false">
      <c r="D496" s="21"/>
      <c r="F496" s="21"/>
      <c r="G496" s="21"/>
    </row>
    <row r="497" customFormat="false" ht="15" hidden="false" customHeight="false" outlineLevel="0" collapsed="false">
      <c r="D497" s="21"/>
      <c r="F497" s="21"/>
      <c r="G497" s="21"/>
    </row>
    <row r="498" customFormat="false" ht="15" hidden="false" customHeight="false" outlineLevel="0" collapsed="false">
      <c r="D498" s="21"/>
      <c r="F498" s="21"/>
      <c r="G498" s="21"/>
    </row>
    <row r="499" customFormat="false" ht="15" hidden="false" customHeight="false" outlineLevel="0" collapsed="false">
      <c r="D499" s="21"/>
      <c r="F499" s="21"/>
      <c r="G499" s="21"/>
    </row>
    <row r="500" customFormat="false" ht="15" hidden="false" customHeight="false" outlineLevel="0" collapsed="false">
      <c r="D500" s="21"/>
      <c r="F500" s="21"/>
      <c r="G500" s="21"/>
    </row>
    <row r="501" customFormat="false" ht="15" hidden="false" customHeight="false" outlineLevel="0" collapsed="false">
      <c r="D501" s="21"/>
      <c r="F501" s="21"/>
      <c r="G501" s="21"/>
    </row>
    <row r="502" customFormat="false" ht="15" hidden="false" customHeight="false" outlineLevel="0" collapsed="false">
      <c r="D502" s="21"/>
      <c r="F502" s="21"/>
      <c r="G502" s="21"/>
    </row>
    <row r="503" customFormat="false" ht="15" hidden="false" customHeight="false" outlineLevel="0" collapsed="false">
      <c r="D503" s="21"/>
      <c r="F503" s="21"/>
      <c r="G503" s="21"/>
    </row>
    <row r="504" customFormat="false" ht="15" hidden="false" customHeight="false" outlineLevel="0" collapsed="false">
      <c r="D504" s="21"/>
      <c r="F504" s="21"/>
      <c r="G504" s="21"/>
    </row>
    <row r="505" customFormat="false" ht="15" hidden="false" customHeight="false" outlineLevel="0" collapsed="false">
      <c r="D505" s="21"/>
      <c r="F505" s="21"/>
      <c r="G505" s="21"/>
    </row>
    <row r="506" customFormat="false" ht="15" hidden="false" customHeight="false" outlineLevel="0" collapsed="false">
      <c r="D506" s="21"/>
      <c r="F506" s="21"/>
      <c r="G506" s="21"/>
    </row>
    <row r="507" customFormat="false" ht="15" hidden="false" customHeight="false" outlineLevel="0" collapsed="false">
      <c r="D507" s="21"/>
      <c r="F507" s="21"/>
      <c r="G507" s="21"/>
    </row>
    <row r="508" customFormat="false" ht="15" hidden="false" customHeight="false" outlineLevel="0" collapsed="false">
      <c r="D508" s="21"/>
      <c r="F508" s="21"/>
      <c r="G508" s="21"/>
    </row>
    <row r="509" customFormat="false" ht="15" hidden="false" customHeight="false" outlineLevel="0" collapsed="false">
      <c r="D509" s="21"/>
      <c r="F509" s="21"/>
      <c r="G509" s="21"/>
    </row>
    <row r="510" customFormat="false" ht="15" hidden="false" customHeight="false" outlineLevel="0" collapsed="false">
      <c r="D510" s="21"/>
      <c r="F510" s="21"/>
      <c r="G510" s="21"/>
    </row>
    <row r="511" customFormat="false" ht="15" hidden="false" customHeight="false" outlineLevel="0" collapsed="false">
      <c r="D511" s="21"/>
      <c r="F511" s="21"/>
      <c r="G511" s="21"/>
    </row>
    <row r="512" customFormat="false" ht="15" hidden="false" customHeight="false" outlineLevel="0" collapsed="false">
      <c r="D512" s="21"/>
      <c r="F512" s="21"/>
      <c r="G512" s="21"/>
    </row>
    <row r="513" customFormat="false" ht="15" hidden="false" customHeight="false" outlineLevel="0" collapsed="false">
      <c r="D513" s="21"/>
      <c r="F513" s="21"/>
      <c r="G513" s="21"/>
    </row>
    <row r="514" customFormat="false" ht="15" hidden="false" customHeight="false" outlineLevel="0" collapsed="false">
      <c r="D514" s="21"/>
      <c r="F514" s="21"/>
      <c r="G514" s="21"/>
    </row>
    <row r="515" customFormat="false" ht="15" hidden="false" customHeight="false" outlineLevel="0" collapsed="false">
      <c r="D515" s="21"/>
      <c r="F515" s="21"/>
      <c r="G515" s="21"/>
    </row>
    <row r="516" customFormat="false" ht="15" hidden="false" customHeight="false" outlineLevel="0" collapsed="false">
      <c r="D516" s="21"/>
      <c r="F516" s="21"/>
      <c r="G516" s="21"/>
    </row>
    <row r="517" customFormat="false" ht="15" hidden="false" customHeight="false" outlineLevel="0" collapsed="false">
      <c r="D517" s="21"/>
      <c r="F517" s="21"/>
      <c r="G517" s="21"/>
    </row>
    <row r="518" customFormat="false" ht="15" hidden="false" customHeight="false" outlineLevel="0" collapsed="false">
      <c r="D518" s="21"/>
      <c r="F518" s="21"/>
      <c r="G518" s="21"/>
    </row>
    <row r="519" customFormat="false" ht="15" hidden="false" customHeight="false" outlineLevel="0" collapsed="false">
      <c r="D519" s="21"/>
      <c r="F519" s="21"/>
      <c r="G519" s="21"/>
    </row>
    <row r="520" customFormat="false" ht="15" hidden="false" customHeight="false" outlineLevel="0" collapsed="false">
      <c r="D520" s="21"/>
      <c r="F520" s="21"/>
      <c r="G520" s="21"/>
    </row>
    <row r="521" customFormat="false" ht="15" hidden="false" customHeight="false" outlineLevel="0" collapsed="false">
      <c r="D521" s="21"/>
      <c r="F521" s="21"/>
      <c r="G521" s="21"/>
    </row>
    <row r="522" customFormat="false" ht="15" hidden="false" customHeight="false" outlineLevel="0" collapsed="false">
      <c r="D522" s="21"/>
      <c r="F522" s="21"/>
      <c r="G522" s="21"/>
    </row>
    <row r="523" customFormat="false" ht="15" hidden="false" customHeight="false" outlineLevel="0" collapsed="false">
      <c r="D523" s="21"/>
      <c r="F523" s="21"/>
      <c r="G523" s="21"/>
    </row>
    <row r="524" customFormat="false" ht="15" hidden="false" customHeight="false" outlineLevel="0" collapsed="false">
      <c r="D524" s="21"/>
      <c r="F524" s="21"/>
      <c r="G524" s="21"/>
    </row>
    <row r="525" customFormat="false" ht="15" hidden="false" customHeight="false" outlineLevel="0" collapsed="false">
      <c r="D525" s="21"/>
      <c r="F525" s="21"/>
      <c r="G525" s="21"/>
    </row>
    <row r="526" customFormat="false" ht="15" hidden="false" customHeight="false" outlineLevel="0" collapsed="false">
      <c r="D526" s="21"/>
      <c r="F526" s="21"/>
      <c r="G526" s="21"/>
    </row>
    <row r="527" customFormat="false" ht="15" hidden="false" customHeight="false" outlineLevel="0" collapsed="false">
      <c r="D527" s="21"/>
      <c r="F527" s="21"/>
      <c r="G527" s="21"/>
    </row>
    <row r="528" customFormat="false" ht="15" hidden="false" customHeight="false" outlineLevel="0" collapsed="false">
      <c r="D528" s="21"/>
      <c r="F528" s="21"/>
      <c r="G528" s="21"/>
    </row>
    <row r="529" customFormat="false" ht="15" hidden="false" customHeight="false" outlineLevel="0" collapsed="false">
      <c r="D529" s="21"/>
      <c r="F529" s="21"/>
      <c r="G529" s="21"/>
    </row>
    <row r="530" customFormat="false" ht="15" hidden="false" customHeight="false" outlineLevel="0" collapsed="false">
      <c r="D530" s="21"/>
      <c r="F530" s="21"/>
      <c r="G530" s="21"/>
    </row>
    <row r="531" customFormat="false" ht="15" hidden="false" customHeight="false" outlineLevel="0" collapsed="false">
      <c r="D531" s="21"/>
      <c r="F531" s="21"/>
      <c r="G531" s="21"/>
    </row>
    <row r="532" customFormat="false" ht="15" hidden="false" customHeight="false" outlineLevel="0" collapsed="false">
      <c r="D532" s="21"/>
      <c r="F532" s="21"/>
      <c r="G532" s="21"/>
    </row>
    <row r="533" customFormat="false" ht="15" hidden="false" customHeight="false" outlineLevel="0" collapsed="false">
      <c r="D533" s="21"/>
      <c r="F533" s="21"/>
      <c r="G533" s="21"/>
    </row>
    <row r="534" customFormat="false" ht="15" hidden="false" customHeight="false" outlineLevel="0" collapsed="false">
      <c r="D534" s="21"/>
      <c r="F534" s="21"/>
      <c r="G534" s="21"/>
    </row>
    <row r="535" customFormat="false" ht="15" hidden="false" customHeight="false" outlineLevel="0" collapsed="false">
      <c r="D535" s="21"/>
      <c r="F535" s="21"/>
      <c r="G535" s="21"/>
    </row>
    <row r="536" customFormat="false" ht="15" hidden="false" customHeight="false" outlineLevel="0" collapsed="false">
      <c r="D536" s="21"/>
      <c r="F536" s="21"/>
      <c r="G536" s="21"/>
    </row>
    <row r="537" customFormat="false" ht="15" hidden="false" customHeight="false" outlineLevel="0" collapsed="false">
      <c r="D537" s="21"/>
      <c r="F537" s="21"/>
      <c r="G537" s="21"/>
    </row>
    <row r="538" customFormat="false" ht="15" hidden="false" customHeight="false" outlineLevel="0" collapsed="false">
      <c r="D538" s="21"/>
      <c r="F538" s="21"/>
      <c r="G538" s="21"/>
    </row>
    <row r="539" customFormat="false" ht="15" hidden="false" customHeight="false" outlineLevel="0" collapsed="false">
      <c r="D539" s="21"/>
      <c r="F539" s="21"/>
      <c r="G539" s="21"/>
    </row>
    <row r="540" customFormat="false" ht="15" hidden="false" customHeight="false" outlineLevel="0" collapsed="false">
      <c r="D540" s="21"/>
      <c r="F540" s="21"/>
      <c r="G540" s="21"/>
    </row>
    <row r="541" customFormat="false" ht="15" hidden="false" customHeight="false" outlineLevel="0" collapsed="false">
      <c r="D541" s="21"/>
      <c r="F541" s="21"/>
      <c r="G541" s="21"/>
    </row>
    <row r="542" customFormat="false" ht="15" hidden="false" customHeight="false" outlineLevel="0" collapsed="false">
      <c r="D542" s="21"/>
      <c r="F542" s="21"/>
      <c r="G542" s="21"/>
    </row>
    <row r="543" customFormat="false" ht="15" hidden="false" customHeight="false" outlineLevel="0" collapsed="false">
      <c r="D543" s="21"/>
      <c r="F543" s="21"/>
      <c r="G543" s="21"/>
    </row>
    <row r="544" customFormat="false" ht="15" hidden="false" customHeight="false" outlineLevel="0" collapsed="false">
      <c r="D544" s="21"/>
      <c r="F544" s="21"/>
      <c r="G544" s="21"/>
    </row>
    <row r="545" customFormat="false" ht="15" hidden="false" customHeight="false" outlineLevel="0" collapsed="false">
      <c r="D545" s="21"/>
      <c r="F545" s="21"/>
      <c r="G545" s="21"/>
    </row>
    <row r="546" customFormat="false" ht="15" hidden="false" customHeight="false" outlineLevel="0" collapsed="false">
      <c r="D546" s="21"/>
      <c r="F546" s="21"/>
      <c r="G546" s="21"/>
    </row>
    <row r="547" customFormat="false" ht="15" hidden="false" customHeight="false" outlineLevel="0" collapsed="false">
      <c r="D547" s="21"/>
      <c r="F547" s="21"/>
      <c r="G547" s="21"/>
    </row>
    <row r="548" customFormat="false" ht="15" hidden="false" customHeight="false" outlineLevel="0" collapsed="false">
      <c r="D548" s="21"/>
      <c r="F548" s="21"/>
      <c r="G548" s="21"/>
    </row>
    <row r="549" customFormat="false" ht="15" hidden="false" customHeight="false" outlineLevel="0" collapsed="false">
      <c r="D549" s="21"/>
      <c r="F549" s="21"/>
      <c r="G549" s="21"/>
    </row>
    <row r="550" customFormat="false" ht="15" hidden="false" customHeight="false" outlineLevel="0" collapsed="false">
      <c r="D550" s="21"/>
    </row>
    <row r="551" customFormat="false" ht="15" hidden="false" customHeight="false" outlineLevel="0" collapsed="false">
      <c r="D551" s="21"/>
    </row>
    <row r="552" customFormat="false" ht="15" hidden="false" customHeight="false" outlineLevel="0" collapsed="false">
      <c r="D552" s="21"/>
    </row>
    <row r="553" customFormat="false" ht="15" hidden="false" customHeight="false" outlineLevel="0" collapsed="false">
      <c r="D553" s="21"/>
    </row>
    <row r="554" customFormat="false" ht="15" hidden="false" customHeight="false" outlineLevel="0" collapsed="false">
      <c r="D554" s="21"/>
    </row>
    <row r="555" customFormat="false" ht="15" hidden="false" customHeight="false" outlineLevel="0" collapsed="false">
      <c r="D555" s="21"/>
    </row>
    <row r="556" customFormat="false" ht="15" hidden="false" customHeight="false" outlineLevel="0" collapsed="false">
      <c r="D556" s="21"/>
    </row>
    <row r="557" customFormat="false" ht="15" hidden="false" customHeight="false" outlineLevel="0" collapsed="false">
      <c r="D557" s="21"/>
    </row>
    <row r="558" customFormat="false" ht="15" hidden="false" customHeight="false" outlineLevel="0" collapsed="false">
      <c r="D558" s="21"/>
    </row>
    <row r="559" customFormat="false" ht="15" hidden="false" customHeight="false" outlineLevel="0" collapsed="false">
      <c r="D559" s="21"/>
    </row>
    <row r="560" customFormat="false" ht="15" hidden="false" customHeight="false" outlineLevel="0" collapsed="false">
      <c r="D560" s="21"/>
    </row>
    <row r="561" customFormat="false" ht="15" hidden="false" customHeight="false" outlineLevel="0" collapsed="false">
      <c r="D561" s="21"/>
    </row>
  </sheetData>
  <printOptions headings="false" gridLines="false" gridLinesSet="true" horizontalCentered="true" verticalCentered="false"/>
  <pageMargins left="0.6" right="0.6" top="0.520138888888889" bottom="0.579861111111111" header="0.511811023622047" footer="0.279861111111111"/>
  <pageSetup paperSize="1" scale="9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&amp;L&amp;F     &amp;A&amp;C&amp;P&amp;R&amp;D     &amp;T</oddFooter>
  </headerFooter>
  <rowBreaks count="4" manualBreakCount="4">
    <brk id="33" man="true" max="16383" min="0"/>
    <brk id="68" man="true" max="16383" min="0"/>
    <brk id="92" man="true" max="16383" min="0"/>
    <brk id="129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1997-12-23T10:39:00Z</dcterms:created>
  <dc:creator/>
  <dc:description/>
  <dc:language>en-US</dc:language>
  <cp:lastModifiedBy>pkeavey</cp:lastModifiedBy>
  <cp:lastPrinted>2001-04-19T17:46:18Z</cp:lastPrinted>
  <dcterms:modified xsi:type="dcterms:W3CDTF">2001-09-27T15:25:16Z</dcterms:modified>
  <cp:revision>0</cp:revision>
  <dc:subject/>
  <dc:title/>
</cp:coreProperties>
</file>