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hart1" sheetId="2" state="visible" r:id="rId4"/>
    <sheet name="EOL Deals" sheetId="3" state="visible" r:id="rId5"/>
  </sheets>
  <definedNames>
    <definedName function="false" hidden="false" localSheetId="0" name="_xlnm.Print_Area" vbProcedure="false">Sheet1!$A$1:$M$92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<sst xmlns="http://schemas.openxmlformats.org/spreadsheetml/2006/main" count="58" uniqueCount="29">
  <si>
    <r>
      <rPr>
        <b val="true"/>
        <sz val="14"/>
        <rFont val="Arial"/>
        <family val="2"/>
      </rPr>
      <t xml:space="preserve">ENRON</t>
    </r>
    <r>
      <rPr>
        <b val="true"/>
        <sz val="12"/>
        <rFont val="Arial"/>
        <family val="2"/>
      </rPr>
      <t xml:space="preserve"> - AVERAGE EOL &amp; NON-EOL DEALS PER REGION</t>
    </r>
  </si>
  <si>
    <t xml:space="preserve">AVERAGE DEALS PER MONTH</t>
  </si>
  <si>
    <t xml:space="preserve">Month</t>
  </si>
  <si>
    <t xml:space="preserve">EOL Avg's</t>
  </si>
  <si>
    <t xml:space="preserve">Non-EOL Avg's</t>
  </si>
  <si>
    <t xml:space="preserve">Total</t>
  </si>
  <si>
    <t xml:space="preserve">DEAL COUNT</t>
  </si>
  <si>
    <t xml:space="preserve">LTCALI</t>
  </si>
  <si>
    <t xml:space="preserve">LTNW</t>
  </si>
  <si>
    <t xml:space="preserve">LTSW</t>
  </si>
  <si>
    <t xml:space="preserve">STCA</t>
  </si>
  <si>
    <t xml:space="preserve">STNW</t>
  </si>
  <si>
    <t xml:space="preserve">STSW</t>
  </si>
  <si>
    <t xml:space="preserve">EOL Deals</t>
  </si>
  <si>
    <t xml:space="preserve">Non-EOL Deals</t>
  </si>
  <si>
    <t xml:space="preserve">SHORT TERM DESKS</t>
  </si>
  <si>
    <t xml:space="preserve">Mar. 14</t>
  </si>
  <si>
    <t xml:space="preserve">Term Desks</t>
  </si>
  <si>
    <t xml:space="preserve">Cash Desks</t>
  </si>
  <si>
    <t xml:space="preserve">LONG TERM DESKS</t>
  </si>
  <si>
    <t xml:space="preserve">MONTH</t>
  </si>
  <si>
    <t xml:space="preserve">TOTAL DAYS</t>
  </si>
  <si>
    <t xml:space="preserve">Enpowered Deals</t>
  </si>
  <si>
    <t xml:space="preserve">enpowered</t>
  </si>
  <si>
    <t xml:space="preserve">eol</t>
  </si>
  <si>
    <t xml:space="preserve">Total EOL Deals</t>
  </si>
  <si>
    <t xml:space="preserve">Total Non-EOL Deals</t>
  </si>
  <si>
    <t xml:space="preserve">Total deals for Mar. 14th</t>
  </si>
  <si>
    <t xml:space="preserve">Check totals with Automated Tables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</si>
</sst>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[$-409]mmm\-yy"/>
    <numFmt numFmtId="167" formatCode="#,##0.00"/>
    <numFmt numFmtId="168" formatCode="#,##0"/>
    <numFmt numFmtId="169" formatCode="0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11.5"/>
      <color rgb="FF000000"/>
      <name val="Arial"/>
      <family val="2"/>
    </font>
    <font>
      <b val="true"/>
      <sz val="10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9"/>
      <color rgb="FF000000"/>
      <name val="Arial"/>
      <family val="2"/>
    </font>
    <font>
      <sz val="10.75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13.75"/>
      <color rgb="FF000000"/>
      <name val="Arial"/>
      <family val="2"/>
    </font>
    <font>
      <b val="true"/>
      <sz val="8"/>
      <color rgb="FF000000"/>
      <name val="Arial Narrow"/>
      <family val="2"/>
    </font>
    <font>
      <b val="true"/>
      <sz val="10.25"/>
      <color rgb="FF000000"/>
      <name val="Arial Narrow"/>
      <family val="2"/>
    </font>
    <font>
      <b val="true"/>
      <sz val="8"/>
      <color rgb="FF000000"/>
      <name val="Arial"/>
      <family val="2"/>
    </font>
    <font>
      <b val="true"/>
      <u val="single"/>
      <sz val="10"/>
      <color rgb="FF008000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Garamond"/>
      <family val="1"/>
    </font>
    <font>
      <b val="true"/>
      <u val="single"/>
      <sz val="11"/>
      <color rgb="FFFF0000"/>
      <name val="Garamond"/>
      <family val="1"/>
    </font>
    <font>
      <sz val="11"/>
      <name val="Garamond"/>
      <family val="1"/>
    </font>
    <font>
      <b val="true"/>
      <sz val="11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1"/>
      <color rgb="FF008000"/>
      <name val="Garamond"/>
      <family val="1"/>
    </font>
    <font>
      <b val="true"/>
      <u val="single"/>
      <sz val="11"/>
      <color rgb="FF0000FF"/>
      <name val="Garamond"/>
      <family val="1"/>
    </font>
    <font>
      <b val="true"/>
      <u val="single"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EPMI-ST-SW
AVERAGE DEAL COUNT PER DAY</a:t>
            </a:r>
          </a:p>
        </c:rich>
      </c:tx>
      <c:layout>
        <c:manualLayout>
          <c:xMode val="edge"/>
          <c:yMode val="edge"/>
          <c:x val="0.27149045620685"/>
          <c:y val="0.0339631962455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3503452010288"/>
          <c:y val="0.142521921699395"/>
          <c:w val="0.82706105320157"/>
          <c:h val="0.857478078300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'EOL Deals'!$T$1:$T$3</c:f>
              <c:strCache>
                <c:ptCount val="1"/>
                <c:pt idx="0">
                  <c:v>STSW EOL Deals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Deals'!$S$4:$S$20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Deals'!$T$4:$T$20</c:f>
              <c:numCache>
                <c:formatCode>0.00</c:formatCode>
                <c:ptCount val="17"/>
                <c:pt idx="0">
                  <c:v>1.16666666666667</c:v>
                </c:pt>
                <c:pt idx="1">
                  <c:v>8.85</c:v>
                </c:pt>
                <c:pt idx="2">
                  <c:v>12.15</c:v>
                </c:pt>
                <c:pt idx="3">
                  <c:v>15.5217391304348</c:v>
                </c:pt>
                <c:pt idx="4">
                  <c:v>14.2105263157895</c:v>
                </c:pt>
                <c:pt idx="5">
                  <c:v>6.04545454545455</c:v>
                </c:pt>
                <c:pt idx="6">
                  <c:v>9.36363636363636</c:v>
                </c:pt>
                <c:pt idx="7">
                  <c:v>15.4444444444444</c:v>
                </c:pt>
                <c:pt idx="8">
                  <c:v>18.9130434782609</c:v>
                </c:pt>
                <c:pt idx="9">
                  <c:v>32.45</c:v>
                </c:pt>
                <c:pt idx="10">
                  <c:v>42.1818181818182</c:v>
                </c:pt>
                <c:pt idx="11">
                  <c:v>56.8571428571429</c:v>
                </c:pt>
                <c:pt idx="12">
                  <c:v>27.0714285714286</c:v>
                </c:pt>
                <c:pt idx="13">
                  <c:v>21.4090909090909</c:v>
                </c:pt>
                <c:pt idx="14">
                  <c:v>25.3157894736842</c:v>
                </c:pt>
                <c:pt idx="15">
                  <c:v>35.3</c:v>
                </c:pt>
                <c:pt idx="16">
                  <c:v>52</c:v>
                </c:pt>
              </c:numCache>
            </c:numRef>
          </c:val>
        </c:ser>
        <c:ser>
          <c:idx val="1"/>
          <c:order val="1"/>
          <c:tx>
            <c:strRef>
              <c:f>'EOL Deals'!$U$1:$U$3</c:f>
              <c:strCache>
                <c:ptCount val="1"/>
                <c:pt idx="0">
                  <c:v>Non-EOL Deals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Deals'!$S$4:$S$20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Deals'!$U$4:$U$20</c:f>
              <c:numCache>
                <c:formatCode>0.00</c:formatCode>
                <c:ptCount val="17"/>
                <c:pt idx="0">
                  <c:v>0</c:v>
                </c:pt>
                <c:pt idx="1">
                  <c:v>11.95</c:v>
                </c:pt>
                <c:pt idx="2">
                  <c:v>7.45</c:v>
                </c:pt>
                <c:pt idx="3">
                  <c:v>15.2173913043478</c:v>
                </c:pt>
                <c:pt idx="4">
                  <c:v>22.5789473684211</c:v>
                </c:pt>
                <c:pt idx="5">
                  <c:v>19.1818181818182</c:v>
                </c:pt>
                <c:pt idx="6">
                  <c:v>23.1363636363636</c:v>
                </c:pt>
                <c:pt idx="7">
                  <c:v>14</c:v>
                </c:pt>
                <c:pt idx="8">
                  <c:v>17.2173913043478</c:v>
                </c:pt>
                <c:pt idx="9">
                  <c:v>22.15</c:v>
                </c:pt>
                <c:pt idx="10">
                  <c:v>27.9545454545455</c:v>
                </c:pt>
                <c:pt idx="11">
                  <c:v>25.1428571428571</c:v>
                </c:pt>
                <c:pt idx="12">
                  <c:v>15.1428571428571</c:v>
                </c:pt>
                <c:pt idx="13">
                  <c:v>17.1363636363636</c:v>
                </c:pt>
                <c:pt idx="14">
                  <c:v>21.5263157894737</c:v>
                </c:pt>
                <c:pt idx="15">
                  <c:v>29.7</c:v>
                </c:pt>
                <c:pt idx="16">
                  <c:v>43</c:v>
                </c:pt>
              </c:numCache>
            </c:numRef>
          </c:val>
        </c:ser>
        <c:gapWidth val="150"/>
        <c:overlap val="100"/>
        <c:axId val="35754420"/>
        <c:axId val="38223251"/>
      </c:barChart>
      <c:catAx>
        <c:axId val="3575442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23251"/>
        <c:crossesAt val="0"/>
        <c:auto val="1"/>
        <c:lblAlgn val="ctr"/>
        <c:lblOffset val="100"/>
        <c:noMultiLvlLbl val="0"/>
      </c:catAx>
      <c:valAx>
        <c:axId val="38223251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54420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'EOL Deals'!$E$1:$E$3</c:f>
              <c:strCache>
                <c:ptCount val="1"/>
                <c:pt idx="0">
                  <c:v>LTCALI EOL Deals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Deals'!$D$4:$D$15</c:f>
              <c:strCache>
                <c:ptCount val="12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</c:strCache>
            </c:strRef>
          </c:cat>
          <c:val>
            <c:numRef>
              <c:f>'EOL Deals'!$E$4:$E$15</c:f>
              <c:numCache>
                <c:formatCode>0.00</c:formatCode>
                <c:ptCount val="12"/>
                <c:pt idx="0">
                  <c:v>0.333333333333333</c:v>
                </c:pt>
                <c:pt idx="1">
                  <c:v>1.8</c:v>
                </c:pt>
                <c:pt idx="2">
                  <c:v>0.15</c:v>
                </c:pt>
                <c:pt idx="3">
                  <c:v>0</c:v>
                </c:pt>
                <c:pt idx="4">
                  <c:v>4.89473684210526</c:v>
                </c:pt>
                <c:pt idx="5">
                  <c:v>6.95454545454545</c:v>
                </c:pt>
                <c:pt idx="6">
                  <c:v>6.04545454545455</c:v>
                </c:pt>
                <c:pt idx="7">
                  <c:v>3.22222222222222</c:v>
                </c:pt>
                <c:pt idx="8">
                  <c:v>9.08695652173913</c:v>
                </c:pt>
                <c:pt idx="9">
                  <c:v>13.65</c:v>
                </c:pt>
                <c:pt idx="10">
                  <c:v>13.1363636363636</c:v>
                </c:pt>
                <c:pt idx="11">
                  <c:v>18.2857142857143</c:v>
                </c:pt>
              </c:numCache>
            </c:numRef>
          </c:val>
        </c:ser>
        <c:ser>
          <c:idx val="1"/>
          <c:order val="1"/>
          <c:tx>
            <c:strRef>
              <c:f>'EOL Deals'!$F$1:$F$3</c:f>
              <c:strCache>
                <c:ptCount val="1"/>
                <c:pt idx="0">
                  <c:v>Non-EOL Deals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Deals'!$D$4:$D$15</c:f>
              <c:strCache>
                <c:ptCount val="12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</c:strCache>
            </c:strRef>
          </c:cat>
          <c:val>
            <c:numRef>
              <c:f>'EOL Deals'!$F$4:$F$15</c:f>
              <c:numCache>
                <c:formatCode>0.00</c:formatCode>
                <c:ptCount val="12"/>
                <c:pt idx="0">
                  <c:v>0</c:v>
                </c:pt>
                <c:pt idx="1">
                  <c:v>2.85</c:v>
                </c:pt>
                <c:pt idx="2">
                  <c:v>2.7</c:v>
                </c:pt>
                <c:pt idx="3">
                  <c:v>0</c:v>
                </c:pt>
                <c:pt idx="4">
                  <c:v>4.57894736842105</c:v>
                </c:pt>
                <c:pt idx="5">
                  <c:v>9.09090909090909</c:v>
                </c:pt>
                <c:pt idx="6">
                  <c:v>8.86363636363636</c:v>
                </c:pt>
                <c:pt idx="7">
                  <c:v>5.83333333333333</c:v>
                </c:pt>
                <c:pt idx="8">
                  <c:v>6.52173913043478</c:v>
                </c:pt>
                <c:pt idx="9">
                  <c:v>8.3</c:v>
                </c:pt>
                <c:pt idx="10">
                  <c:v>7.27272727272727</c:v>
                </c:pt>
                <c:pt idx="11">
                  <c:v>7.90476190476191</c:v>
                </c:pt>
              </c:numCache>
            </c:numRef>
          </c:val>
        </c:ser>
        <c:gapWidth val="150"/>
        <c:overlap val="0"/>
        <c:axId val="30447535"/>
        <c:axId val="89674099"/>
      </c:barChart>
      <c:catAx>
        <c:axId val="3044753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74099"/>
        <c:crossesAt val="0"/>
        <c:auto val="1"/>
        <c:lblAlgn val="ctr"/>
        <c:lblOffset val="100"/>
        <c:noMultiLvlLbl val="0"/>
      </c:catAx>
      <c:valAx>
        <c:axId val="89674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475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EPMI-LT-CALI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544208507918"/>
          <c:y val="0.153875918999097"/>
          <c:w val="0.868404232653931"/>
          <c:h val="0.8461240810009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'EOL Deals'!$E$1:$E$3</c:f>
              <c:strCache>
                <c:ptCount val="1"/>
                <c:pt idx="0">
                  <c:v>LTCALI EOL Deals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Deals'!$D$4:$D$20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Deals'!$E$4:$E$20</c:f>
              <c:numCache>
                <c:formatCode>0.00</c:formatCode>
                <c:ptCount val="17"/>
                <c:pt idx="0">
                  <c:v>0.333333333333333</c:v>
                </c:pt>
                <c:pt idx="1">
                  <c:v>1.8</c:v>
                </c:pt>
                <c:pt idx="2">
                  <c:v>0.15</c:v>
                </c:pt>
                <c:pt idx="3">
                  <c:v>0</c:v>
                </c:pt>
                <c:pt idx="4">
                  <c:v>4.89473684210526</c:v>
                </c:pt>
                <c:pt idx="5">
                  <c:v>6.95454545454545</c:v>
                </c:pt>
                <c:pt idx="6">
                  <c:v>6.04545454545455</c:v>
                </c:pt>
                <c:pt idx="7">
                  <c:v>3.22222222222222</c:v>
                </c:pt>
                <c:pt idx="8">
                  <c:v>9.08695652173913</c:v>
                </c:pt>
                <c:pt idx="9">
                  <c:v>13.65</c:v>
                </c:pt>
                <c:pt idx="10">
                  <c:v>13.1363636363636</c:v>
                </c:pt>
                <c:pt idx="11">
                  <c:v>18.2857142857143</c:v>
                </c:pt>
                <c:pt idx="12">
                  <c:v>2.85714285714286</c:v>
                </c:pt>
                <c:pt idx="13">
                  <c:v>3.04545454545455</c:v>
                </c:pt>
                <c:pt idx="14">
                  <c:v>2.57894736842105</c:v>
                </c:pt>
                <c:pt idx="15">
                  <c:v>3.2</c:v>
                </c:pt>
                <c:pt idx="16">
                  <c:v>7</c:v>
                </c:pt>
              </c:numCache>
            </c:numRef>
          </c:val>
        </c:ser>
        <c:ser>
          <c:idx val="1"/>
          <c:order val="1"/>
          <c:tx>
            <c:strRef>
              <c:f>'EOL Deals'!$F$1:$F$3</c:f>
              <c:strCache>
                <c:ptCount val="1"/>
                <c:pt idx="0">
                  <c:v>Non-EOL Deals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Deals'!$D$4:$D$20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Deals'!$F$4:$F$20</c:f>
              <c:numCache>
                <c:formatCode>0.00</c:formatCode>
                <c:ptCount val="17"/>
                <c:pt idx="0">
                  <c:v>0</c:v>
                </c:pt>
                <c:pt idx="1">
                  <c:v>2.85</c:v>
                </c:pt>
                <c:pt idx="2">
                  <c:v>2.7</c:v>
                </c:pt>
                <c:pt idx="3">
                  <c:v>0</c:v>
                </c:pt>
                <c:pt idx="4">
                  <c:v>4.57894736842105</c:v>
                </c:pt>
                <c:pt idx="5">
                  <c:v>9.09090909090909</c:v>
                </c:pt>
                <c:pt idx="6">
                  <c:v>8.86363636363636</c:v>
                </c:pt>
                <c:pt idx="7">
                  <c:v>5.83333333333333</c:v>
                </c:pt>
                <c:pt idx="8">
                  <c:v>6.52173913043478</c:v>
                </c:pt>
                <c:pt idx="9">
                  <c:v>8.3</c:v>
                </c:pt>
                <c:pt idx="10">
                  <c:v>7.27272727272727</c:v>
                </c:pt>
                <c:pt idx="11">
                  <c:v>7.90476190476191</c:v>
                </c:pt>
                <c:pt idx="12">
                  <c:v>8.71428571428571</c:v>
                </c:pt>
                <c:pt idx="13">
                  <c:v>6.59090909090909</c:v>
                </c:pt>
                <c:pt idx="14">
                  <c:v>2.94736842105263</c:v>
                </c:pt>
                <c:pt idx="15">
                  <c:v>2.4</c:v>
                </c:pt>
                <c:pt idx="16">
                  <c:v>1</c:v>
                </c:pt>
              </c:numCache>
            </c:numRef>
          </c:val>
        </c:ser>
        <c:gapWidth val="150"/>
        <c:overlap val="100"/>
        <c:axId val="26478321"/>
        <c:axId val="60563522"/>
      </c:barChart>
      <c:catAx>
        <c:axId val="2647832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63522"/>
        <c:crossesAt val="0"/>
        <c:auto val="1"/>
        <c:lblAlgn val="ctr"/>
        <c:lblOffset val="100"/>
        <c:noMultiLvlLbl val="0"/>
      </c:catAx>
      <c:valAx>
        <c:axId val="60563522"/>
        <c:scaling>
          <c:orientation val="minMax"/>
          <c:max val="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78321"/>
        <c:crossesAt val="1"/>
        <c:crossBetween val="midCat"/>
        <c:majorUnit val="5"/>
        <c:minorUnit val="1.66666666666667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EPMI-LT-NW
AVERAGE DEAL COUNT PER DAY</a:t>
            </a:r>
          </a:p>
        </c:rich>
      </c:tx>
      <c:layout>
        <c:manualLayout>
          <c:xMode val="edge"/>
          <c:yMode val="edge"/>
          <c:x val="0.231395019807583"/>
          <c:y val="0.032237266279819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6853423882286"/>
          <c:y val="0.143520309477756"/>
          <c:w val="0.917657045840407"/>
          <c:h val="0.856479690522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'EOL Deals'!$H$1:$H$3</c:f>
              <c:strCache>
                <c:ptCount val="1"/>
                <c:pt idx="0">
                  <c:v>LTNW EOL Deals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Deals'!$G$4:$G$20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Deals'!$H$4:$H$20</c:f>
              <c:numCache>
                <c:formatCode>0.00</c:formatCode>
                <c:ptCount val="17"/>
                <c:pt idx="0">
                  <c:v>0.916666666666667</c:v>
                </c:pt>
                <c:pt idx="1">
                  <c:v>4.75</c:v>
                </c:pt>
                <c:pt idx="2">
                  <c:v>9.8</c:v>
                </c:pt>
                <c:pt idx="3">
                  <c:v>4.47826086956522</c:v>
                </c:pt>
                <c:pt idx="4">
                  <c:v>4.36842105263158</c:v>
                </c:pt>
                <c:pt idx="5">
                  <c:v>2.5</c:v>
                </c:pt>
                <c:pt idx="6">
                  <c:v>2</c:v>
                </c:pt>
                <c:pt idx="7">
                  <c:v>4.33333333333333</c:v>
                </c:pt>
                <c:pt idx="8">
                  <c:v>13.1739130434783</c:v>
                </c:pt>
                <c:pt idx="9">
                  <c:v>8.55</c:v>
                </c:pt>
                <c:pt idx="10">
                  <c:v>18.9090909090909</c:v>
                </c:pt>
                <c:pt idx="11">
                  <c:v>16.047619047619</c:v>
                </c:pt>
                <c:pt idx="12">
                  <c:v>2.28571428571429</c:v>
                </c:pt>
                <c:pt idx="13">
                  <c:v>3.95454545454545</c:v>
                </c:pt>
                <c:pt idx="14">
                  <c:v>3.84210526315789</c:v>
                </c:pt>
                <c:pt idx="15">
                  <c:v>8.4</c:v>
                </c:pt>
                <c:pt idx="16">
                  <c:v>12</c:v>
                </c:pt>
              </c:numCache>
            </c:numRef>
          </c:val>
        </c:ser>
        <c:ser>
          <c:idx val="1"/>
          <c:order val="1"/>
          <c:tx>
            <c:strRef>
              <c:f>'EOL Deals'!$I$1:$I$3</c:f>
              <c:strCache>
                <c:ptCount val="1"/>
                <c:pt idx="0">
                  <c:v>Non-EOL Deals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Deals'!$G$4:$G$20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Deals'!$I$4:$I$20</c:f>
              <c:numCache>
                <c:formatCode>0.00</c:formatCode>
                <c:ptCount val="17"/>
                <c:pt idx="0">
                  <c:v>0</c:v>
                </c:pt>
                <c:pt idx="1">
                  <c:v>21.55</c:v>
                </c:pt>
                <c:pt idx="2">
                  <c:v>26</c:v>
                </c:pt>
                <c:pt idx="3">
                  <c:v>24.4347826086957</c:v>
                </c:pt>
                <c:pt idx="4">
                  <c:v>27.9473684210526</c:v>
                </c:pt>
                <c:pt idx="5">
                  <c:v>30.7272727272727</c:v>
                </c:pt>
                <c:pt idx="6">
                  <c:v>17.2727272727273</c:v>
                </c:pt>
                <c:pt idx="7">
                  <c:v>11.8888888888889</c:v>
                </c:pt>
                <c:pt idx="8">
                  <c:v>25.6086956521739</c:v>
                </c:pt>
                <c:pt idx="9">
                  <c:v>16.8</c:v>
                </c:pt>
                <c:pt idx="10">
                  <c:v>15.2272727272727</c:v>
                </c:pt>
                <c:pt idx="11">
                  <c:v>15.8095238095238</c:v>
                </c:pt>
                <c:pt idx="12">
                  <c:v>13.7142857142857</c:v>
                </c:pt>
                <c:pt idx="13">
                  <c:v>15.7272727272727</c:v>
                </c:pt>
                <c:pt idx="14">
                  <c:v>16.6842105263158</c:v>
                </c:pt>
                <c:pt idx="15">
                  <c:v>14.5</c:v>
                </c:pt>
                <c:pt idx="16">
                  <c:v>18</c:v>
                </c:pt>
              </c:numCache>
            </c:numRef>
          </c:val>
        </c:ser>
        <c:gapWidth val="150"/>
        <c:overlap val="100"/>
        <c:axId val="77740186"/>
        <c:axId val="46416789"/>
      </c:barChart>
      <c:catAx>
        <c:axId val="7774018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16789"/>
        <c:crossesAt val="0"/>
        <c:auto val="1"/>
        <c:lblAlgn val="ctr"/>
        <c:lblOffset val="100"/>
        <c:noMultiLvlLbl val="0"/>
      </c:catAx>
      <c:valAx>
        <c:axId val="46416789"/>
        <c:scaling>
          <c:orientation val="minMax"/>
          <c:max val="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40186"/>
        <c:crossesAt val="1"/>
        <c:crossBetween val="midCat"/>
        <c:maj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EPMI-LT-SW
AVERAGE DEAL COUNT PER DAY</a:t>
            </a:r>
          </a:p>
        </c:rich>
      </c:tx>
      <c:layout>
        <c:manualLayout>
          <c:xMode val="edge"/>
          <c:yMode val="edge"/>
          <c:x val="0.244422479525558"/>
          <c:y val="0.030975096022797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9014402711099"/>
          <c:y val="0.141370338248049"/>
          <c:w val="0.875247105337475"/>
          <c:h val="0.858629661751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'EOL Deals'!$K$1:$K$3</c:f>
              <c:strCache>
                <c:ptCount val="1"/>
                <c:pt idx="0">
                  <c:v>LTSW EOL Deals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Deals'!$J$4:$J$20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Deals'!$K$4:$K$20</c:f>
              <c:numCache>
                <c:formatCode>0.00</c:formatCode>
                <c:ptCount val="17"/>
                <c:pt idx="0">
                  <c:v>0.916666666666667</c:v>
                </c:pt>
                <c:pt idx="1">
                  <c:v>3.4</c:v>
                </c:pt>
                <c:pt idx="2">
                  <c:v>7.45</c:v>
                </c:pt>
                <c:pt idx="3">
                  <c:v>3.47826086956522</c:v>
                </c:pt>
                <c:pt idx="4">
                  <c:v>8.73684210526316</c:v>
                </c:pt>
                <c:pt idx="5">
                  <c:v>4</c:v>
                </c:pt>
                <c:pt idx="6">
                  <c:v>7.90909090909091</c:v>
                </c:pt>
                <c:pt idx="7">
                  <c:v>4.22222222222222</c:v>
                </c:pt>
                <c:pt idx="8">
                  <c:v>14.4782608695652</c:v>
                </c:pt>
                <c:pt idx="9">
                  <c:v>5.3</c:v>
                </c:pt>
                <c:pt idx="10">
                  <c:v>6.59090909090909</c:v>
                </c:pt>
                <c:pt idx="11">
                  <c:v>8.71428571428571</c:v>
                </c:pt>
                <c:pt idx="12">
                  <c:v>1.42857142857143</c:v>
                </c:pt>
                <c:pt idx="13">
                  <c:v>3.27272727272727</c:v>
                </c:pt>
                <c:pt idx="14">
                  <c:v>3.21052631578947</c:v>
                </c:pt>
                <c:pt idx="15">
                  <c:v>5.1</c:v>
                </c:pt>
                <c:pt idx="16">
                  <c:v>8</c:v>
                </c:pt>
              </c:numCache>
            </c:numRef>
          </c:val>
        </c:ser>
        <c:ser>
          <c:idx val="1"/>
          <c:order val="1"/>
          <c:tx>
            <c:strRef>
              <c:f>'EOL Deals'!$L$1:$L$3</c:f>
              <c:strCache>
                <c:ptCount val="1"/>
                <c:pt idx="0">
                  <c:v>Non-EOL Deals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Deals'!$J$4:$J$20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Deals'!$L$4:$L$20</c:f>
              <c:numCache>
                <c:formatCode>0.00</c:formatCode>
                <c:ptCount val="17"/>
                <c:pt idx="0">
                  <c:v>0</c:v>
                </c:pt>
                <c:pt idx="1">
                  <c:v>6.9</c:v>
                </c:pt>
                <c:pt idx="2">
                  <c:v>6.2</c:v>
                </c:pt>
                <c:pt idx="3">
                  <c:v>4.08695652173913</c:v>
                </c:pt>
                <c:pt idx="4">
                  <c:v>16</c:v>
                </c:pt>
                <c:pt idx="5">
                  <c:v>15.6818181818182</c:v>
                </c:pt>
                <c:pt idx="6">
                  <c:v>10.2272727272727</c:v>
                </c:pt>
                <c:pt idx="7">
                  <c:v>10.3888888888889</c:v>
                </c:pt>
                <c:pt idx="8">
                  <c:v>14.3478260869565</c:v>
                </c:pt>
                <c:pt idx="9">
                  <c:v>15.1</c:v>
                </c:pt>
                <c:pt idx="10">
                  <c:v>7.45454545454545</c:v>
                </c:pt>
                <c:pt idx="11">
                  <c:v>14.2380952380952</c:v>
                </c:pt>
                <c:pt idx="12">
                  <c:v>12.4285714285714</c:v>
                </c:pt>
                <c:pt idx="13">
                  <c:v>9.81818181818182</c:v>
                </c:pt>
                <c:pt idx="14">
                  <c:v>8.57894736842105</c:v>
                </c:pt>
                <c:pt idx="15">
                  <c:v>8.2</c:v>
                </c:pt>
                <c:pt idx="16">
                  <c:v>11</c:v>
                </c:pt>
              </c:numCache>
            </c:numRef>
          </c:val>
        </c:ser>
        <c:gapWidth val="150"/>
        <c:overlap val="100"/>
        <c:axId val="48095600"/>
        <c:axId val="46390711"/>
      </c:barChart>
      <c:catAx>
        <c:axId val="4809560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90711"/>
        <c:crossesAt val="0"/>
        <c:auto val="1"/>
        <c:lblAlgn val="ctr"/>
        <c:lblOffset val="100"/>
        <c:noMultiLvlLbl val="0"/>
      </c:catAx>
      <c:valAx>
        <c:axId val="46390711"/>
        <c:scaling>
          <c:orientation val="minMax"/>
          <c:max val="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95600"/>
        <c:crossesAt val="1"/>
        <c:crossBetween val="midCat"/>
        <c:majorUnit val="5"/>
        <c:minorUnit val="1.66666666666667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EPMI-ST-CA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1416250256691"/>
          <c:y val="0.152847409692763"/>
          <c:w val="0.839482510781025"/>
          <c:h val="0.847152590307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'EOL Deals'!$N$1:$N$3</c:f>
              <c:strCache>
                <c:ptCount val="1"/>
                <c:pt idx="0">
                  <c:v>STCA EOL Deals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Deals'!$M$4:$M$20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Deals'!$N$4:$N$20</c:f>
              <c:numCache>
                <c:formatCode>0.00</c:formatCode>
                <c:ptCount val="17"/>
                <c:pt idx="0">
                  <c:v>0.166666666666667</c:v>
                </c:pt>
                <c:pt idx="1">
                  <c:v>3</c:v>
                </c:pt>
                <c:pt idx="2">
                  <c:v>5</c:v>
                </c:pt>
                <c:pt idx="3">
                  <c:v>5.34782608695652</c:v>
                </c:pt>
                <c:pt idx="4">
                  <c:v>3.78947368421053</c:v>
                </c:pt>
                <c:pt idx="5">
                  <c:v>4.81818181818182</c:v>
                </c:pt>
                <c:pt idx="6">
                  <c:v>9.77272727272727</c:v>
                </c:pt>
                <c:pt idx="7">
                  <c:v>9.33333333333333</c:v>
                </c:pt>
                <c:pt idx="8">
                  <c:v>10.5217391304348</c:v>
                </c:pt>
                <c:pt idx="9">
                  <c:v>25.8</c:v>
                </c:pt>
                <c:pt idx="10">
                  <c:v>55.9090909090909</c:v>
                </c:pt>
                <c:pt idx="11">
                  <c:v>74.3333333333333</c:v>
                </c:pt>
                <c:pt idx="12">
                  <c:v>33.2142857142857</c:v>
                </c:pt>
                <c:pt idx="13">
                  <c:v>34.7272727272727</c:v>
                </c:pt>
                <c:pt idx="14">
                  <c:v>39.0526315789474</c:v>
                </c:pt>
                <c:pt idx="15">
                  <c:v>56.9</c:v>
                </c:pt>
                <c:pt idx="16">
                  <c:v>69</c:v>
                </c:pt>
              </c:numCache>
            </c:numRef>
          </c:val>
        </c:ser>
        <c:ser>
          <c:idx val="1"/>
          <c:order val="1"/>
          <c:tx>
            <c:strRef>
              <c:f>'EOL Deals'!$O$1:$O$3</c:f>
              <c:strCache>
                <c:ptCount val="1"/>
                <c:pt idx="0">
                  <c:v>Non-EOL Deals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Deals'!$M$4:$M$20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Deals'!$O$4:$O$20</c:f>
              <c:numCache>
                <c:formatCode>0.00</c:formatCode>
                <c:ptCount val="17"/>
                <c:pt idx="0">
                  <c:v>0</c:v>
                </c:pt>
                <c:pt idx="1">
                  <c:v>6.2</c:v>
                </c:pt>
                <c:pt idx="2">
                  <c:v>13.4</c:v>
                </c:pt>
                <c:pt idx="3">
                  <c:v>14.9130434782609</c:v>
                </c:pt>
                <c:pt idx="4">
                  <c:v>16.5789473684211</c:v>
                </c:pt>
                <c:pt idx="5">
                  <c:v>24.2272727272727</c:v>
                </c:pt>
                <c:pt idx="6">
                  <c:v>22.8636363636364</c:v>
                </c:pt>
                <c:pt idx="7">
                  <c:v>14.8333333333333</c:v>
                </c:pt>
                <c:pt idx="8">
                  <c:v>18.9130434782609</c:v>
                </c:pt>
                <c:pt idx="9">
                  <c:v>24.8</c:v>
                </c:pt>
                <c:pt idx="10">
                  <c:v>13.5909090909091</c:v>
                </c:pt>
                <c:pt idx="11">
                  <c:v>17.8571428571429</c:v>
                </c:pt>
                <c:pt idx="12">
                  <c:v>9.92857142857143</c:v>
                </c:pt>
                <c:pt idx="13">
                  <c:v>23</c:v>
                </c:pt>
                <c:pt idx="14">
                  <c:v>21.7894736842105</c:v>
                </c:pt>
                <c:pt idx="15">
                  <c:v>30</c:v>
                </c:pt>
                <c:pt idx="16">
                  <c:v>42</c:v>
                </c:pt>
              </c:numCache>
            </c:numRef>
          </c:val>
        </c:ser>
        <c:gapWidth val="150"/>
        <c:overlap val="100"/>
        <c:axId val="49020221"/>
        <c:axId val="16248386"/>
      </c:barChart>
      <c:catAx>
        <c:axId val="4902022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48386"/>
        <c:crossesAt val="0"/>
        <c:auto val="1"/>
        <c:lblAlgn val="ctr"/>
        <c:lblOffset val="100"/>
        <c:noMultiLvlLbl val="0"/>
      </c:catAx>
      <c:valAx>
        <c:axId val="16248386"/>
        <c:scaling>
          <c:orientation val="minMax"/>
          <c:max val="12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20221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EPMI-ST-NW
AVERAGE DEAL COUNT PER DAY</a:t>
            </a:r>
          </a:p>
        </c:rich>
      </c:tx>
      <c:layout>
        <c:manualLayout>
          <c:xMode val="edge"/>
          <c:yMode val="edge"/>
          <c:x val="0.249289291999459"/>
          <c:y val="0.03245910153206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1338838500068"/>
          <c:y val="0.159568943131654"/>
          <c:w val="0.819547854338703"/>
          <c:h val="0.8404310568683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'EOL Deals'!$Q$1:$Q$3</c:f>
              <c:strCache>
                <c:ptCount val="1"/>
                <c:pt idx="0">
                  <c:v>STNW EOL Deals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Deals'!$P$4:$P$20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Deals'!$Q$4:$Q$20</c:f>
              <c:numCache>
                <c:formatCode>0.00</c:formatCode>
                <c:ptCount val="17"/>
                <c:pt idx="0">
                  <c:v>0.666666666666667</c:v>
                </c:pt>
                <c:pt idx="1">
                  <c:v>7.95</c:v>
                </c:pt>
                <c:pt idx="2">
                  <c:v>10.25</c:v>
                </c:pt>
                <c:pt idx="3">
                  <c:v>12.6086956521739</c:v>
                </c:pt>
                <c:pt idx="4">
                  <c:v>29.421052631579</c:v>
                </c:pt>
                <c:pt idx="5">
                  <c:v>9.90909090909091</c:v>
                </c:pt>
                <c:pt idx="6">
                  <c:v>11.6363636363636</c:v>
                </c:pt>
                <c:pt idx="7">
                  <c:v>12.7777777777778</c:v>
                </c:pt>
                <c:pt idx="8">
                  <c:v>10.8695652173913</c:v>
                </c:pt>
                <c:pt idx="9">
                  <c:v>21.05</c:v>
                </c:pt>
                <c:pt idx="10">
                  <c:v>23.5909090909091</c:v>
                </c:pt>
                <c:pt idx="11">
                  <c:v>21.6190476190476</c:v>
                </c:pt>
                <c:pt idx="12">
                  <c:v>10.1428571428571</c:v>
                </c:pt>
                <c:pt idx="13">
                  <c:v>9.95454545454546</c:v>
                </c:pt>
                <c:pt idx="14">
                  <c:v>15.5263157894737</c:v>
                </c:pt>
                <c:pt idx="15">
                  <c:v>29.7</c:v>
                </c:pt>
                <c:pt idx="16">
                  <c:v>31</c:v>
                </c:pt>
              </c:numCache>
            </c:numRef>
          </c:val>
        </c:ser>
        <c:ser>
          <c:idx val="1"/>
          <c:order val="1"/>
          <c:tx>
            <c:strRef>
              <c:f>'EOL Deals'!$R$1:$R$3</c:f>
              <c:strCache>
                <c:ptCount val="1"/>
                <c:pt idx="0">
                  <c:v>Non-EOL Deals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Deals'!$P$4:$P$20</c:f>
              <c:strCache>
                <c:ptCount val="17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Mar. 14</c:v>
                </c:pt>
              </c:strCache>
            </c:strRef>
          </c:cat>
          <c:val>
            <c:numRef>
              <c:f>'EOL Deals'!$R$4:$R$20</c:f>
              <c:numCache>
                <c:formatCode>0.00</c:formatCode>
                <c:ptCount val="17"/>
                <c:pt idx="0">
                  <c:v>0</c:v>
                </c:pt>
                <c:pt idx="1">
                  <c:v>27.1</c:v>
                </c:pt>
                <c:pt idx="2">
                  <c:v>20.8</c:v>
                </c:pt>
                <c:pt idx="3">
                  <c:v>31.3913043478261</c:v>
                </c:pt>
                <c:pt idx="4">
                  <c:v>46.4210526315789</c:v>
                </c:pt>
                <c:pt idx="5">
                  <c:v>29.8181818181818</c:v>
                </c:pt>
                <c:pt idx="6">
                  <c:v>22.8181818181818</c:v>
                </c:pt>
                <c:pt idx="7">
                  <c:v>11.9444444444444</c:v>
                </c:pt>
                <c:pt idx="8">
                  <c:v>12.304347826087</c:v>
                </c:pt>
                <c:pt idx="9">
                  <c:v>21.05</c:v>
                </c:pt>
                <c:pt idx="10">
                  <c:v>16.3181818181818</c:v>
                </c:pt>
                <c:pt idx="11">
                  <c:v>16.4285714285714</c:v>
                </c:pt>
                <c:pt idx="12">
                  <c:v>13.8571428571429</c:v>
                </c:pt>
                <c:pt idx="13">
                  <c:v>9.95454545454546</c:v>
                </c:pt>
                <c:pt idx="14">
                  <c:v>11.7368421052632</c:v>
                </c:pt>
                <c:pt idx="15">
                  <c:v>12.7</c:v>
                </c:pt>
                <c:pt idx="16">
                  <c:v>25</c:v>
                </c:pt>
              </c:numCache>
            </c:numRef>
          </c:val>
        </c:ser>
        <c:gapWidth val="150"/>
        <c:overlap val="100"/>
        <c:axId val="68213445"/>
        <c:axId val="40509799"/>
      </c:barChart>
      <c:catAx>
        <c:axId val="6821344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09799"/>
        <c:crossesAt val="0"/>
        <c:auto val="1"/>
        <c:lblAlgn val="ctr"/>
        <c:lblOffset val="100"/>
        <c:noMultiLvlLbl val="0"/>
      </c:catAx>
      <c:valAx>
        <c:axId val="40509799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13445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COMBINED AVERAGE PER DAY</a:t>
            </a:r>
          </a:p>
        </c:rich>
      </c:tx>
      <c:layout>
        <c:manualLayout>
          <c:xMode val="edge"/>
          <c:yMode val="edge"/>
          <c:x val="0.292666764835812"/>
          <c:y val="0.025885276454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3475187748491"/>
          <c:y val="0.061192793539035"/>
          <c:w val="0.92018848475924"/>
          <c:h val="0.938807206460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EOL Avg's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Sheet1!$A$4:$A$19</c:f>
              <c:strCache>
                <c:ptCount val="1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  <c:pt idx="12">
                  <c:v>Jan-01</c:v>
                </c:pt>
                <c:pt idx="13">
                  <c:v>Feb-01</c:v>
                </c:pt>
                <c:pt idx="14">
                  <c:v>Mar-01</c:v>
                </c:pt>
                <c:pt idx="15">
                  <c:v>Total deals for Mar. 14th</c:v>
                </c:pt>
              </c:strCache>
            </c:strRef>
          </c:cat>
          <c:val>
            <c:numRef>
              <c:f>Sheet1!$B$4:$B$19</c:f>
              <c:numCache>
                <c:formatCode>0.00</c:formatCode>
                <c:ptCount val="16"/>
                <c:pt idx="0">
                  <c:v>30.05</c:v>
                </c:pt>
                <c:pt idx="1">
                  <c:v>45.3</c:v>
                </c:pt>
                <c:pt idx="2">
                  <c:v>41.4347826086957</c:v>
                </c:pt>
                <c:pt idx="3">
                  <c:v>66.3157894736842</c:v>
                </c:pt>
                <c:pt idx="4">
                  <c:v>34.2272727272727</c:v>
                </c:pt>
                <c:pt idx="5">
                  <c:v>46.7272727272727</c:v>
                </c:pt>
                <c:pt idx="6">
                  <c:v>65.9444444444444</c:v>
                </c:pt>
                <c:pt idx="7">
                  <c:v>77.0434782608696</c:v>
                </c:pt>
                <c:pt idx="8">
                  <c:v>106.8</c:v>
                </c:pt>
                <c:pt idx="9">
                  <c:v>160.318181818182</c:v>
                </c:pt>
                <c:pt idx="10">
                  <c:v>195.857142857143</c:v>
                </c:pt>
                <c:pt idx="11">
                  <c:v>77</c:v>
                </c:pt>
                <c:pt idx="12">
                  <c:v>76.3636363636364</c:v>
                </c:pt>
                <c:pt idx="13">
                  <c:v>89.5263157894737</c:v>
                </c:pt>
                <c:pt idx="14">
                  <c:v>138.6</c:v>
                </c:pt>
                <c:pt idx="15">
                  <c:v>179</c:v>
                </c:pt>
              </c:numCache>
            </c:numRef>
          </c:val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Non-EOL Avg's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Sheet1!$A$4:$A$19</c:f>
              <c:strCache>
                <c:ptCount val="1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  <c:pt idx="12">
                  <c:v>Jan-01</c:v>
                </c:pt>
                <c:pt idx="13">
                  <c:v>Feb-01</c:v>
                </c:pt>
                <c:pt idx="14">
                  <c:v>Mar-01</c:v>
                </c:pt>
                <c:pt idx="15">
                  <c:v>Total deals for Mar. 14th</c:v>
                </c:pt>
              </c:strCache>
            </c:strRef>
          </c:cat>
          <c:val>
            <c:numRef>
              <c:f>Sheet1!$C$4:$C$19</c:f>
              <c:numCache>
                <c:formatCode>0.00</c:formatCode>
                <c:ptCount val="16"/>
                <c:pt idx="0">
                  <c:v>77</c:v>
                </c:pt>
                <c:pt idx="1">
                  <c:v>77.4</c:v>
                </c:pt>
                <c:pt idx="2">
                  <c:v>92.6086956521739</c:v>
                </c:pt>
                <c:pt idx="3">
                  <c:v>134.105263157895</c:v>
                </c:pt>
                <c:pt idx="4">
                  <c:v>128.727272727273</c:v>
                </c:pt>
                <c:pt idx="5">
                  <c:v>105.181818181818</c:v>
                </c:pt>
                <c:pt idx="6">
                  <c:v>68.8888888888889</c:v>
                </c:pt>
                <c:pt idx="7">
                  <c:v>95.0869565217391</c:v>
                </c:pt>
                <c:pt idx="8">
                  <c:v>108.25</c:v>
                </c:pt>
                <c:pt idx="9">
                  <c:v>87.8181818181818</c:v>
                </c:pt>
                <c:pt idx="10">
                  <c:v>97.3809523809524</c:v>
                </c:pt>
                <c:pt idx="11">
                  <c:v>73.7857142857143</c:v>
                </c:pt>
                <c:pt idx="12">
                  <c:v>82.2272727272727</c:v>
                </c:pt>
                <c:pt idx="13">
                  <c:v>83.2631578947368</c:v>
                </c:pt>
                <c:pt idx="14">
                  <c:v>97.5</c:v>
                </c:pt>
                <c:pt idx="15">
                  <c:v>140</c:v>
                </c:pt>
              </c:numCache>
            </c:numRef>
          </c:val>
        </c:ser>
        <c:gapWidth val="150"/>
        <c:overlap val="0"/>
        <c:axId val="39941919"/>
        <c:axId val="93360380"/>
      </c:barChart>
      <c:catAx>
        <c:axId val="3994191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60380"/>
        <c:crossesAt val="0"/>
        <c:auto val="1"/>
        <c:lblAlgn val="ctr"/>
        <c:lblOffset val="100"/>
        <c:noMultiLvlLbl val="0"/>
      </c:catAx>
      <c:valAx>
        <c:axId val="93360380"/>
        <c:scaling>
          <c:orientation val="minMax"/>
          <c:max val="22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41919"/>
        <c:crossesAt val="1"/>
        <c:crossBetween val="midCat"/>
        <c:majorUnit val="25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0248858783684288"/>
          <c:y val="0.819838475874922"/>
          <c:w val="0.148063613606244"/>
          <c:h val="0.15344791882377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solidFill>
                  <a:srgbClr val="000000"/>
                </a:solidFill>
                <a:uFillTx/>
                <a:latin typeface="Arial"/>
              </a:rPr>
              <a:t>Average Deal Count for Cash Desks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9062436306814"/>
          <c:y val="0.106004740584672"/>
          <c:w val="0.803587200217406"/>
          <c:h val="0.89399525941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"EOL"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Deals'!$A$5:$A$20</c:f>
              <c:strCache>
                <c:ptCount val="1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  <c:pt idx="12">
                  <c:v>Jan-01</c:v>
                </c:pt>
                <c:pt idx="13">
                  <c:v>Feb-01</c:v>
                </c:pt>
                <c:pt idx="14">
                  <c:v>Mar-01</c:v>
                </c:pt>
                <c:pt idx="15">
                  <c:v>Mar. 14</c:v>
                </c:pt>
              </c:strCache>
            </c:strRef>
          </c:cat>
          <c:val>
            <c:numRef>
              <c:f>'EOL Deals'!$B$5:$B$20</c:f>
              <c:numCache>
                <c:formatCode>#,##0.00</c:formatCode>
                <c:ptCount val="16"/>
                <c:pt idx="0">
                  <c:v>19.8</c:v>
                </c:pt>
                <c:pt idx="1">
                  <c:v>27.4</c:v>
                </c:pt>
                <c:pt idx="2">
                  <c:v>33.4782608695652</c:v>
                </c:pt>
                <c:pt idx="3">
                  <c:v>47.4210526315789</c:v>
                </c:pt>
                <c:pt idx="4">
                  <c:v>20.7727272727273</c:v>
                </c:pt>
                <c:pt idx="5">
                  <c:v>30.7727272727273</c:v>
                </c:pt>
                <c:pt idx="6">
                  <c:v>37.5555555555556</c:v>
                </c:pt>
                <c:pt idx="7">
                  <c:v>40.304347826087</c:v>
                </c:pt>
                <c:pt idx="8">
                  <c:v>79.3</c:v>
                </c:pt>
                <c:pt idx="9">
                  <c:v>121.681818181818</c:v>
                </c:pt>
                <c:pt idx="10">
                  <c:v>152.809523809524</c:v>
                </c:pt>
                <c:pt idx="11">
                  <c:v>70.4285714285714</c:v>
                </c:pt>
                <c:pt idx="12">
                  <c:v>66.0909090909091</c:v>
                </c:pt>
                <c:pt idx="13">
                  <c:v>64.1578947368421</c:v>
                </c:pt>
                <c:pt idx="14">
                  <c:v>121.9</c:v>
                </c:pt>
                <c:pt idx="15">
                  <c:v>152</c:v>
                </c:pt>
              </c:numCache>
            </c:numRef>
          </c:val>
        </c:ser>
        <c:ser>
          <c:idx val="1"/>
          <c:order val="1"/>
          <c:tx>
            <c:strRef>
              <c:f>"Brokered Deals"</c:f>
              <c:strCache>
                <c:ptCount val="1"/>
                <c:pt idx="0">
                  <c:v>Brokered Deals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Deals'!$A$5:$A$20</c:f>
              <c:strCache>
                <c:ptCount val="1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  <c:pt idx="12">
                  <c:v>Jan-01</c:v>
                </c:pt>
                <c:pt idx="13">
                  <c:v>Feb-01</c:v>
                </c:pt>
                <c:pt idx="14">
                  <c:v>Mar-01</c:v>
                </c:pt>
                <c:pt idx="15">
                  <c:v>Mar. 14</c:v>
                </c:pt>
              </c:strCache>
            </c:strRef>
          </c:cat>
          <c:val>
            <c:numRef>
              <c:f>'EOL Deals'!$C$5:$C$20</c:f>
              <c:numCache>
                <c:formatCode>#,##0.00</c:formatCode>
                <c:ptCount val="16"/>
                <c:pt idx="0">
                  <c:v>45.25</c:v>
                </c:pt>
                <c:pt idx="1">
                  <c:v>41.65</c:v>
                </c:pt>
                <c:pt idx="2">
                  <c:v>61.6521739130435</c:v>
                </c:pt>
                <c:pt idx="3">
                  <c:v>85.5789473684211</c:v>
                </c:pt>
                <c:pt idx="4">
                  <c:v>73.2272727272727</c:v>
                </c:pt>
                <c:pt idx="5">
                  <c:v>68.8181818181818</c:v>
                </c:pt>
                <c:pt idx="6">
                  <c:v>40.7777777777778</c:v>
                </c:pt>
                <c:pt idx="7">
                  <c:v>48.4347826086957</c:v>
                </c:pt>
                <c:pt idx="8">
                  <c:v>68</c:v>
                </c:pt>
                <c:pt idx="9">
                  <c:v>57.8636363636364</c:v>
                </c:pt>
                <c:pt idx="10">
                  <c:v>59.4285714285714</c:v>
                </c:pt>
                <c:pt idx="11">
                  <c:v>38.9285714285714</c:v>
                </c:pt>
                <c:pt idx="12">
                  <c:v>50.0909090909091</c:v>
                </c:pt>
                <c:pt idx="13">
                  <c:v>38.1052631578947</c:v>
                </c:pt>
                <c:pt idx="14">
                  <c:v>72.4</c:v>
                </c:pt>
                <c:pt idx="15">
                  <c:v>110</c:v>
                </c:pt>
              </c:numCache>
            </c:numRef>
          </c:val>
        </c:ser>
        <c:gapWidth val="100"/>
        <c:overlap val="0"/>
        <c:axId val="5207633"/>
        <c:axId val="25699313"/>
      </c:barChart>
      <c:catAx>
        <c:axId val="520763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699313"/>
        <c:crossesAt val="0"/>
        <c:auto val="1"/>
        <c:lblAlgn val="ctr"/>
        <c:lblOffset val="100"/>
        <c:noMultiLvlLbl val="0"/>
      </c:catAx>
      <c:valAx>
        <c:axId val="25699313"/>
        <c:scaling>
          <c:orientation val="minMax"/>
          <c:max val="16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07633"/>
        <c:crossesAt val="1"/>
        <c:crossBetween val="midCat"/>
        <c:majorUnit val="2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1225626740947"/>
          <c:y val="0.321042928627864"/>
          <c:w val="0.124600856036416"/>
          <c:h val="0.376349749802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solidFill>
                  <a:srgbClr val="000000"/>
                </a:solidFill>
                <a:uFillTx/>
                <a:latin typeface="Arial"/>
              </a:rPr>
              <a:t>Average Deal Count for Term Desks</a:t>
            </a:r>
          </a:p>
        </c:rich>
      </c:tx>
      <c:layout>
        <c:manualLayout>
          <c:xMode val="edge"/>
          <c:yMode val="edge"/>
          <c:x val="0.188647274781135"/>
          <c:y val="0.0566860465116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5021180457498"/>
          <c:y val="0.114032769556025"/>
          <c:w val="0.78290031064671"/>
          <c:h val="0.875396405919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"EOL"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Deals'!$A$24:$A$39</c:f>
              <c:strCache>
                <c:ptCount val="1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  <c:pt idx="12">
                  <c:v>Jan-01</c:v>
                </c:pt>
                <c:pt idx="13">
                  <c:v>Feb-01</c:v>
                </c:pt>
                <c:pt idx="14">
                  <c:v>Mar-01</c:v>
                </c:pt>
                <c:pt idx="15">
                  <c:v>Mar. 14</c:v>
                </c:pt>
              </c:strCache>
            </c:strRef>
          </c:cat>
          <c:val>
            <c:numRef>
              <c:f>'EOL Deals'!$B$24:$B$39</c:f>
              <c:numCache>
                <c:formatCode>#,##0.00</c:formatCode>
                <c:ptCount val="16"/>
                <c:pt idx="0">
                  <c:v>9.95</c:v>
                </c:pt>
                <c:pt idx="1">
                  <c:v>17.4</c:v>
                </c:pt>
                <c:pt idx="2">
                  <c:v>7.95652173913044</c:v>
                </c:pt>
                <c:pt idx="3">
                  <c:v>18</c:v>
                </c:pt>
                <c:pt idx="4">
                  <c:v>13.4545454545455</c:v>
                </c:pt>
                <c:pt idx="5">
                  <c:v>15.9545454545455</c:v>
                </c:pt>
                <c:pt idx="6">
                  <c:v>11.7777777777778</c:v>
                </c:pt>
                <c:pt idx="7">
                  <c:v>36.7391304347826</c:v>
                </c:pt>
                <c:pt idx="8">
                  <c:v>27.5</c:v>
                </c:pt>
                <c:pt idx="9">
                  <c:v>38.6363636363636</c:v>
                </c:pt>
                <c:pt idx="10">
                  <c:v>43.0476190476191</c:v>
                </c:pt>
                <c:pt idx="11">
                  <c:v>6.57142857142857</c:v>
                </c:pt>
                <c:pt idx="12">
                  <c:v>10.2727272727273</c:v>
                </c:pt>
                <c:pt idx="13">
                  <c:v>8.78947368421053</c:v>
                </c:pt>
                <c:pt idx="14">
                  <c:v>16.7</c:v>
                </c:pt>
                <c:pt idx="15">
                  <c:v>27</c:v>
                </c:pt>
              </c:numCache>
            </c:numRef>
          </c:val>
        </c:ser>
        <c:ser>
          <c:idx val="1"/>
          <c:order val="1"/>
          <c:tx>
            <c:strRef>
              <c:f>"Brokered Deals"</c:f>
              <c:strCache>
                <c:ptCount val="1"/>
                <c:pt idx="0">
                  <c:v>Brokered Deals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Deals'!$A$24:$A$39</c:f>
              <c:strCache>
                <c:ptCount val="16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  <c:pt idx="12">
                  <c:v>Jan-01</c:v>
                </c:pt>
                <c:pt idx="13">
                  <c:v>Feb-01</c:v>
                </c:pt>
                <c:pt idx="14">
                  <c:v>Mar-01</c:v>
                </c:pt>
                <c:pt idx="15">
                  <c:v>Mar. 14</c:v>
                </c:pt>
              </c:strCache>
            </c:strRef>
          </c:cat>
          <c:val>
            <c:numRef>
              <c:f>'EOL Deals'!$C$24:$C$39</c:f>
              <c:numCache>
                <c:formatCode>0.00</c:formatCode>
                <c:ptCount val="16"/>
                <c:pt idx="0">
                  <c:v>31.3</c:v>
                </c:pt>
                <c:pt idx="1">
                  <c:v>34.9</c:v>
                </c:pt>
                <c:pt idx="2">
                  <c:v>29.5652173913043</c:v>
                </c:pt>
                <c:pt idx="3">
                  <c:v>48.5263157894737</c:v>
                </c:pt>
                <c:pt idx="4">
                  <c:v>55.5</c:v>
                </c:pt>
                <c:pt idx="5">
                  <c:v>36.3636363636364</c:v>
                </c:pt>
                <c:pt idx="6">
                  <c:v>28.1111111111111</c:v>
                </c:pt>
                <c:pt idx="7">
                  <c:v>46.4782608695652</c:v>
                </c:pt>
                <c:pt idx="8">
                  <c:v>40.2</c:v>
                </c:pt>
                <c:pt idx="9">
                  <c:v>29.9545454545455</c:v>
                </c:pt>
                <c:pt idx="10">
                  <c:v>37.952380952381</c:v>
                </c:pt>
                <c:pt idx="11">
                  <c:v>34.8571428571429</c:v>
                </c:pt>
                <c:pt idx="12">
                  <c:v>32.1363636363636</c:v>
                </c:pt>
                <c:pt idx="13">
                  <c:v>13.2105263157895</c:v>
                </c:pt>
                <c:pt idx="14">
                  <c:v>25.1</c:v>
                </c:pt>
                <c:pt idx="15">
                  <c:v>30</c:v>
                </c:pt>
              </c:numCache>
            </c:numRef>
          </c:val>
        </c:ser>
        <c:gapWidth val="80"/>
        <c:overlap val="0"/>
        <c:axId val="49425601"/>
        <c:axId val="66763845"/>
      </c:barChart>
      <c:catAx>
        <c:axId val="4942560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63845"/>
        <c:crossesAt val="0"/>
        <c:auto val="1"/>
        <c:lblAlgn val="ctr"/>
        <c:lblOffset val="100"/>
        <c:noMultiLvlLbl val="0"/>
      </c:catAx>
      <c:valAx>
        <c:axId val="66763845"/>
        <c:scaling>
          <c:orientation val="minMax"/>
          <c:max val="8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25601"/>
        <c:crossesAt val="1"/>
        <c:crossBetween val="midCat"/>
        <c:majorUnit val="1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8508895792149"/>
          <c:y val="0.327167019027484"/>
          <c:w val="0.132024851736798"/>
          <c:h val="0.3728858350951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56</xdr:row>
      <xdr:rowOff>133560</xdr:rowOff>
    </xdr:from>
    <xdr:to>
      <xdr:col>4</xdr:col>
      <xdr:colOff>599040</xdr:colOff>
      <xdr:row>74</xdr:row>
      <xdr:rowOff>133200</xdr:rowOff>
    </xdr:to>
    <xdr:graphicFrame>
      <xdr:nvGraphicFramePr>
        <xdr:cNvPr id="0" name="Chart 1"/>
        <xdr:cNvGraphicFramePr/>
      </xdr:nvGraphicFramePr>
      <xdr:xfrm>
        <a:off x="10080" y="9639360"/>
        <a:ext cx="531828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39960</xdr:colOff>
      <xdr:row>21</xdr:row>
      <xdr:rowOff>133200</xdr:rowOff>
    </xdr:from>
    <xdr:to>
      <xdr:col>13</xdr:col>
      <xdr:colOff>299880</xdr:colOff>
      <xdr:row>39</xdr:row>
      <xdr:rowOff>9360</xdr:rowOff>
    </xdr:to>
    <xdr:graphicFrame>
      <xdr:nvGraphicFramePr>
        <xdr:cNvPr id="2" name="Chart 2"/>
        <xdr:cNvGraphicFramePr/>
      </xdr:nvGraphicFramePr>
      <xdr:xfrm>
        <a:off x="5407560" y="3971880"/>
        <a:ext cx="5068800" cy="279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39960</xdr:colOff>
      <xdr:row>39</xdr:row>
      <xdr:rowOff>66240</xdr:rowOff>
    </xdr:from>
    <xdr:to>
      <xdr:col>13</xdr:col>
      <xdr:colOff>319680</xdr:colOff>
      <xdr:row>56</xdr:row>
      <xdr:rowOff>105120</xdr:rowOff>
    </xdr:to>
    <xdr:graphicFrame>
      <xdr:nvGraphicFramePr>
        <xdr:cNvPr id="3" name="Chart 3"/>
        <xdr:cNvGraphicFramePr/>
      </xdr:nvGraphicFramePr>
      <xdr:xfrm>
        <a:off x="5407560" y="6819480"/>
        <a:ext cx="5088600" cy="279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39960</xdr:colOff>
      <xdr:row>56</xdr:row>
      <xdr:rowOff>142920</xdr:rowOff>
    </xdr:from>
    <xdr:to>
      <xdr:col>13</xdr:col>
      <xdr:colOff>329760</xdr:colOff>
      <xdr:row>74</xdr:row>
      <xdr:rowOff>133200</xdr:rowOff>
    </xdr:to>
    <xdr:graphicFrame>
      <xdr:nvGraphicFramePr>
        <xdr:cNvPr id="4" name="Chart 4"/>
        <xdr:cNvGraphicFramePr/>
      </xdr:nvGraphicFramePr>
      <xdr:xfrm>
        <a:off x="5407560" y="9648720"/>
        <a:ext cx="509868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49680</xdr:colOff>
      <xdr:row>21</xdr:row>
      <xdr:rowOff>123840</xdr:rowOff>
    </xdr:from>
    <xdr:to>
      <xdr:col>4</xdr:col>
      <xdr:colOff>579240</xdr:colOff>
      <xdr:row>39</xdr:row>
      <xdr:rowOff>9360</xdr:rowOff>
    </xdr:to>
    <xdr:graphicFrame>
      <xdr:nvGraphicFramePr>
        <xdr:cNvPr id="5" name="Chart 5"/>
        <xdr:cNvGraphicFramePr/>
      </xdr:nvGraphicFramePr>
      <xdr:xfrm>
        <a:off x="49680" y="3962520"/>
        <a:ext cx="5258880" cy="280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39</xdr:row>
      <xdr:rowOff>66240</xdr:rowOff>
    </xdr:from>
    <xdr:to>
      <xdr:col>4</xdr:col>
      <xdr:colOff>588960</xdr:colOff>
      <xdr:row>56</xdr:row>
      <xdr:rowOff>86040</xdr:rowOff>
    </xdr:to>
    <xdr:graphicFrame>
      <xdr:nvGraphicFramePr>
        <xdr:cNvPr id="6" name="Chart 6"/>
        <xdr:cNvGraphicFramePr/>
      </xdr:nvGraphicFramePr>
      <xdr:xfrm>
        <a:off x="0" y="6819480"/>
        <a:ext cx="5318280" cy="2772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239400</xdr:colOff>
      <xdr:row>2</xdr:row>
      <xdr:rowOff>9360</xdr:rowOff>
    </xdr:from>
    <xdr:to>
      <xdr:col>13</xdr:col>
      <xdr:colOff>319680</xdr:colOff>
      <xdr:row>21</xdr:row>
      <xdr:rowOff>47160</xdr:rowOff>
    </xdr:to>
    <xdr:graphicFrame>
      <xdr:nvGraphicFramePr>
        <xdr:cNvPr id="7" name="Chart 8"/>
        <xdr:cNvGraphicFramePr/>
      </xdr:nvGraphicFramePr>
      <xdr:xfrm>
        <a:off x="5607000" y="409320"/>
        <a:ext cx="4889160" cy="347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29880</xdr:colOff>
      <xdr:row>75</xdr:row>
      <xdr:rowOff>28800</xdr:rowOff>
    </xdr:from>
    <xdr:to>
      <xdr:col>4</xdr:col>
      <xdr:colOff>599040</xdr:colOff>
      <xdr:row>92</xdr:row>
      <xdr:rowOff>9360</xdr:rowOff>
    </xdr:to>
    <xdr:graphicFrame>
      <xdr:nvGraphicFramePr>
        <xdr:cNvPr id="8" name="Chart 9"/>
        <xdr:cNvGraphicFramePr/>
      </xdr:nvGraphicFramePr>
      <xdr:xfrm>
        <a:off x="29880" y="12611160"/>
        <a:ext cx="5298480" cy="273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39960</xdr:colOff>
      <xdr:row>75</xdr:row>
      <xdr:rowOff>28800</xdr:rowOff>
    </xdr:from>
    <xdr:to>
      <xdr:col>13</xdr:col>
      <xdr:colOff>329760</xdr:colOff>
      <xdr:row>91</xdr:row>
      <xdr:rowOff>162000</xdr:rowOff>
    </xdr:to>
    <xdr:graphicFrame>
      <xdr:nvGraphicFramePr>
        <xdr:cNvPr id="9" name="Chart 10"/>
        <xdr:cNvGraphicFramePr/>
      </xdr:nvGraphicFramePr>
      <xdr:xfrm>
        <a:off x="5407560" y="12611160"/>
        <a:ext cx="5098680" cy="272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4</xdr:col>
      <xdr:colOff>30240</xdr:colOff>
      <xdr:row>11</xdr:row>
      <xdr:rowOff>76320</xdr:rowOff>
    </xdr:from>
    <xdr:to>
      <xdr:col>5</xdr:col>
      <xdr:colOff>240120</xdr:colOff>
      <xdr:row>11</xdr:row>
      <xdr:rowOff>76320</xdr:rowOff>
    </xdr:to>
    <xdr:sp>
      <xdr:nvSpPr>
        <xdr:cNvPr id="10" name="Line 11"/>
        <xdr:cNvSpPr/>
      </xdr:nvSpPr>
      <xdr:spPr>
        <a:xfrm>
          <a:off x="4759560" y="2210040"/>
          <a:ext cx="8481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90000</xdr:colOff>
      <xdr:row>16</xdr:row>
      <xdr:rowOff>0</xdr:rowOff>
    </xdr:from>
    <xdr:to>
      <xdr:col>5</xdr:col>
      <xdr:colOff>240120</xdr:colOff>
      <xdr:row>16</xdr:row>
      <xdr:rowOff>0</xdr:rowOff>
    </xdr:to>
    <xdr:sp>
      <xdr:nvSpPr>
        <xdr:cNvPr id="11" name="Line 12"/>
        <xdr:cNvSpPr/>
      </xdr:nvSpPr>
      <xdr:spPr>
        <a:xfrm>
          <a:off x="4819320" y="2990880"/>
          <a:ext cx="7884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99720</xdr:colOff>
      <xdr:row>7</xdr:row>
      <xdr:rowOff>9360</xdr:rowOff>
    </xdr:from>
    <xdr:to>
      <xdr:col>5</xdr:col>
      <xdr:colOff>219960</xdr:colOff>
      <xdr:row>7</xdr:row>
      <xdr:rowOff>9360</xdr:rowOff>
    </xdr:to>
    <xdr:sp>
      <xdr:nvSpPr>
        <xdr:cNvPr id="12" name="Line 13"/>
        <xdr:cNvSpPr/>
      </xdr:nvSpPr>
      <xdr:spPr>
        <a:xfrm>
          <a:off x="4829040" y="1457280"/>
          <a:ext cx="758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0.769730607824557</cdr:x>
      <cdr:y>0.913301222675065</cdr:y>
    </cdr:from>
    <cdr:to>
      <cdr:x>0.891024773250305</cdr:x>
      <cdr:y>0.973693960726195</cdr:y>
    </cdr:to>
    <cdr:sp>
      <cdr:nvSpPr>
        <cdr:cNvPr id="1" name="Text 1"/>
        <cdr:cNvSpPr/>
      </cdr:nvSpPr>
      <cdr:spPr>
        <a:xfrm>
          <a:off x="4093920" y="2662200"/>
          <a:ext cx="645120" cy="176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2.56"/>
    <col collapsed="false" customWidth="true" hidden="false" outlineLevel="0" max="3" min="3" style="0" width="13.85"/>
    <col collapsed="false" customWidth="true" hidden="false" outlineLevel="0" max="4" min="4" style="0" width="16.7"/>
    <col collapsed="false" customWidth="true" hidden="false" outlineLevel="0" max="13" min="13" style="0" width="4.85"/>
  </cols>
  <sheetData>
    <row r="1" customFormat="false" ht="18" hidden="false" customHeight="true" outlineLevel="0" collapsed="false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</row>
    <row r="2" customFormat="false" ht="13.5" hidden="false" customHeight="false" outlineLevel="0" collapsed="false">
      <c r="A2" s="5"/>
      <c r="B2" s="6" t="s">
        <v>1</v>
      </c>
      <c r="C2" s="7"/>
      <c r="D2" s="8"/>
      <c r="E2" s="9"/>
    </row>
    <row r="3" customFormat="false" ht="26.25" hidden="false" customHeight="false" outlineLevel="0" collapsed="false">
      <c r="A3" s="10" t="s">
        <v>2</v>
      </c>
      <c r="B3" s="11" t="s">
        <v>3</v>
      </c>
      <c r="C3" s="12" t="s">
        <v>4</v>
      </c>
      <c r="D3" s="13" t="s">
        <v>5</v>
      </c>
      <c r="E3" s="14"/>
    </row>
    <row r="4" customFormat="false" ht="15.75" hidden="false" customHeight="true" outlineLevel="0" collapsed="false">
      <c r="A4" s="15" t="n">
        <v>36526</v>
      </c>
      <c r="B4" s="16" t="n">
        <f aca="false">'EOL Deals'!C48/'EOL Deals'!B48</f>
        <v>30.05</v>
      </c>
      <c r="C4" s="16" t="n">
        <f aca="false">'EOL Deals'!D48/'EOL Deals'!B48</f>
        <v>77</v>
      </c>
      <c r="D4" s="17" t="n">
        <f aca="false">SUM(B4:C4)</f>
        <v>107.05</v>
      </c>
    </row>
    <row r="5" customFormat="false" ht="13.5" hidden="false" customHeight="true" outlineLevel="0" collapsed="false">
      <c r="A5" s="15" t="n">
        <v>36557</v>
      </c>
      <c r="B5" s="16" t="n">
        <f aca="false">'EOL Deals'!C49/'EOL Deals'!B49</f>
        <v>45.3</v>
      </c>
      <c r="C5" s="16" t="n">
        <f aca="false">'EOL Deals'!D49/'EOL Deals'!B49</f>
        <v>77.4</v>
      </c>
      <c r="D5" s="17" t="n">
        <f aca="false">SUM(B5:C5)</f>
        <v>122.7</v>
      </c>
    </row>
    <row r="6" customFormat="false" ht="13.5" hidden="false" customHeight="true" outlineLevel="0" collapsed="false">
      <c r="A6" s="15" t="n">
        <v>36586</v>
      </c>
      <c r="B6" s="16" t="n">
        <f aca="false">'EOL Deals'!C50/'EOL Deals'!B50</f>
        <v>41.4347826086957</v>
      </c>
      <c r="C6" s="16" t="n">
        <f aca="false">'EOL Deals'!D50/'EOL Deals'!B50</f>
        <v>92.6086956521739</v>
      </c>
      <c r="D6" s="17" t="n">
        <f aca="false">SUM(B6:C6)</f>
        <v>134.04347826087</v>
      </c>
    </row>
    <row r="7" customFormat="false" ht="13.5" hidden="false" customHeight="false" outlineLevel="0" collapsed="false">
      <c r="A7" s="15" t="n">
        <v>36617</v>
      </c>
      <c r="B7" s="16" t="n">
        <f aca="false">'EOL Deals'!C51/'EOL Deals'!B51</f>
        <v>66.3157894736842</v>
      </c>
      <c r="C7" s="16" t="n">
        <f aca="false">'EOL Deals'!D51/'EOL Deals'!B51</f>
        <v>134.105263157895</v>
      </c>
      <c r="D7" s="17" t="n">
        <f aca="false">SUM(B7:C7)</f>
        <v>200.421052631579</v>
      </c>
    </row>
    <row r="8" customFormat="false" ht="13.5" hidden="false" customHeight="false" outlineLevel="0" collapsed="false">
      <c r="A8" s="15" t="n">
        <v>36647</v>
      </c>
      <c r="B8" s="16" t="n">
        <f aca="false">'EOL Deals'!C52/'EOL Deals'!B52</f>
        <v>34.2272727272727</v>
      </c>
      <c r="C8" s="16" t="n">
        <f aca="false">'EOL Deals'!D52/'EOL Deals'!B52</f>
        <v>128.727272727273</v>
      </c>
      <c r="D8" s="17" t="n">
        <f aca="false">SUM(B8:C8)</f>
        <v>162.954545454545</v>
      </c>
    </row>
    <row r="9" customFormat="false" ht="13.5" hidden="false" customHeight="false" outlineLevel="0" collapsed="false">
      <c r="A9" s="15" t="n">
        <v>36698</v>
      </c>
      <c r="B9" s="16" t="n">
        <f aca="false">'EOL Deals'!C53/'EOL Deals'!B53</f>
        <v>46.7272727272727</v>
      </c>
      <c r="C9" s="16" t="n">
        <f aca="false">'EOL Deals'!D53/'EOL Deals'!B53</f>
        <v>105.181818181818</v>
      </c>
      <c r="D9" s="17" t="n">
        <f aca="false">SUM(B9:C9)</f>
        <v>151.909090909091</v>
      </c>
    </row>
    <row r="10" customFormat="false" ht="13.5" hidden="false" customHeight="false" outlineLevel="0" collapsed="false">
      <c r="A10" s="15" t="n">
        <v>36708</v>
      </c>
      <c r="B10" s="16" t="n">
        <f aca="false">'EOL Deals'!C54/'EOL Deals'!B54</f>
        <v>65.9444444444444</v>
      </c>
      <c r="C10" s="16" t="n">
        <f aca="false">'EOL Deals'!D54/'EOL Deals'!B54</f>
        <v>68.8888888888889</v>
      </c>
      <c r="D10" s="17" t="n">
        <f aca="false">SUM(B10:C10)</f>
        <v>134.833333333333</v>
      </c>
    </row>
    <row r="11" customFormat="false" ht="13.5" hidden="false" customHeight="false" outlineLevel="0" collapsed="false">
      <c r="A11" s="15" t="n">
        <v>36739</v>
      </c>
      <c r="B11" s="16" t="n">
        <f aca="false">'EOL Deals'!C55/'EOL Deals'!B55</f>
        <v>77.0434782608696</v>
      </c>
      <c r="C11" s="16" t="n">
        <f aca="false">'EOL Deals'!D55/'EOL Deals'!B55</f>
        <v>95.0869565217391</v>
      </c>
      <c r="D11" s="17" t="n">
        <f aca="false">SUM(B11:C11)</f>
        <v>172.130434782609</v>
      </c>
    </row>
    <row r="12" customFormat="false" ht="13.5" hidden="false" customHeight="false" outlineLevel="0" collapsed="false">
      <c r="A12" s="15" t="n">
        <v>36770</v>
      </c>
      <c r="B12" s="16" t="n">
        <f aca="false">'EOL Deals'!C56/'EOL Deals'!E32</f>
        <v>106.8</v>
      </c>
      <c r="C12" s="16" t="n">
        <f aca="false">'EOL Deals'!D56/'EOL Deals'!E32</f>
        <v>108.25</v>
      </c>
      <c r="D12" s="17" t="n">
        <f aca="false">SUM(B12:C12)</f>
        <v>215.05</v>
      </c>
    </row>
    <row r="13" customFormat="false" ht="13.5" hidden="false" customHeight="false" outlineLevel="0" collapsed="false">
      <c r="A13" s="15" t="n">
        <v>36800</v>
      </c>
      <c r="B13" s="16" t="n">
        <f aca="false">'EOL Deals'!C57/'EOL Deals'!E33</f>
        <v>160.318181818182</v>
      </c>
      <c r="C13" s="16" t="n">
        <f aca="false">'EOL Deals'!D57/'EOL Deals'!E33</f>
        <v>87.8181818181818</v>
      </c>
      <c r="D13" s="17" t="n">
        <f aca="false">SUM(B13:C13)</f>
        <v>248.136363636364</v>
      </c>
    </row>
    <row r="14" customFormat="false" ht="13.5" hidden="false" customHeight="false" outlineLevel="0" collapsed="false">
      <c r="A14" s="18" t="n">
        <f aca="false">'EOL Deals'!A58</f>
        <v>36831</v>
      </c>
      <c r="B14" s="19" t="n">
        <f aca="false">'EOL Deals'!C58/'EOL Deals'!E34</f>
        <v>195.857142857143</v>
      </c>
      <c r="C14" s="19" t="n">
        <f aca="false">'EOL Deals'!D58/'EOL Deals'!E34</f>
        <v>97.3809523809524</v>
      </c>
      <c r="D14" s="20" t="n">
        <f aca="false">SUM(B14:C14)</f>
        <v>293.238095238095</v>
      </c>
    </row>
    <row r="15" customFormat="false" ht="13.5" hidden="false" customHeight="true" outlineLevel="0" collapsed="false">
      <c r="A15" s="18" t="n">
        <v>36861</v>
      </c>
      <c r="B15" s="19" t="n">
        <f aca="false">'EOL Deals'!C59/'EOL Deals'!E35</f>
        <v>77</v>
      </c>
      <c r="C15" s="19" t="n">
        <f aca="false">'EOL Deals'!D59/'EOL Deals'!E35</f>
        <v>73.7857142857143</v>
      </c>
      <c r="D15" s="20" t="n">
        <f aca="false">SUM(B15:C15)</f>
        <v>150.785714285714</v>
      </c>
    </row>
    <row r="16" customFormat="false" ht="13.5" hidden="false" customHeight="false" outlineLevel="0" collapsed="false">
      <c r="A16" s="18" t="n">
        <v>36892</v>
      </c>
      <c r="B16" s="19" t="n">
        <f aca="false">'EOL Deals'!C60/'EOL Deals'!B60</f>
        <v>76.3636363636364</v>
      </c>
      <c r="C16" s="19" t="n">
        <f aca="false">'EOL Deals'!D60/'EOL Deals'!B60</f>
        <v>82.2272727272727</v>
      </c>
      <c r="D16" s="20" t="n">
        <f aca="false">SUM(B16:C16)</f>
        <v>158.590909090909</v>
      </c>
    </row>
    <row r="17" customFormat="false" ht="13.5" hidden="false" customHeight="false" outlineLevel="0" collapsed="false">
      <c r="A17" s="18" t="n">
        <v>36923</v>
      </c>
      <c r="B17" s="19" t="n">
        <f aca="false">'EOL Deals'!C61/'EOL Deals'!B61</f>
        <v>89.5263157894737</v>
      </c>
      <c r="C17" s="19" t="n">
        <f aca="false">'EOL Deals'!D61/'EOL Deals'!B61</f>
        <v>83.2631578947368</v>
      </c>
      <c r="D17" s="20" t="n">
        <f aca="false">SUM(B17:C17)</f>
        <v>172.789473684211</v>
      </c>
    </row>
    <row r="18" customFormat="false" ht="13.5" hidden="false" customHeight="false" outlineLevel="0" collapsed="false">
      <c r="A18" s="18" t="n">
        <v>36951</v>
      </c>
      <c r="B18" s="19" t="n">
        <f aca="false">'EOL Deals'!C62/'EOL Deals'!B62</f>
        <v>138.6</v>
      </c>
      <c r="C18" s="19" t="n">
        <f aca="false">'EOL Deals'!D62/'EOL Deals'!B62</f>
        <v>97.5</v>
      </c>
      <c r="D18" s="20" t="n">
        <f aca="false">SUM(B18:C18)</f>
        <v>236.1</v>
      </c>
    </row>
    <row r="19" customFormat="false" ht="13.5" hidden="false" customHeight="true" outlineLevel="0" collapsed="false">
      <c r="A19" s="21" t="str">
        <f aca="false">'EOL Deals'!A63</f>
        <v>Total deals for Mar. 14th</v>
      </c>
      <c r="B19" s="22" t="n">
        <f aca="false">'EOL Deals'!C63</f>
        <v>179</v>
      </c>
      <c r="C19" s="22" t="n">
        <f aca="false">'EOL Deals'!D63</f>
        <v>140</v>
      </c>
      <c r="D19" s="23" t="n">
        <f aca="false">SUM(B19:C19)</f>
        <v>319</v>
      </c>
    </row>
    <row r="20" customFormat="false" ht="13.5" hidden="false" customHeight="true" outlineLevel="0" collapsed="false"/>
  </sheetData>
  <printOptions headings="false" gridLines="false" gridLinesSet="true" horizontalCentered="false" verticalCentered="false"/>
  <pageMargins left="0.390277777777778" right="0" top="0.24027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R87"/>
  <sheetViews>
    <sheetView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4" width="12.7"/>
    <col collapsed="false" customWidth="true" hidden="false" outlineLevel="0" max="3" min="3" style="4" width="23.28"/>
    <col collapsed="false" customWidth="true" hidden="false" outlineLevel="0" max="4" min="4" style="24" width="19.56"/>
    <col collapsed="false" customWidth="true" hidden="false" outlineLevel="0" max="5" min="5" style="25" width="12.7"/>
    <col collapsed="false" customWidth="true" hidden="false" outlineLevel="0" max="6" min="6" style="26" width="15.41"/>
    <col collapsed="false" customWidth="true" hidden="false" outlineLevel="0" max="7" min="7" style="25" width="14.85"/>
    <col collapsed="false" customWidth="true" hidden="false" outlineLevel="0" max="8" min="8" style="25" width="11.7"/>
    <col collapsed="false" customWidth="true" hidden="false" outlineLevel="0" max="9" min="9" style="25" width="12.7"/>
    <col collapsed="false" customWidth="true" hidden="false" outlineLevel="0" max="10" min="10" style="25" width="8.28"/>
    <col collapsed="false" customWidth="true" hidden="false" outlineLevel="0" max="11" min="11" style="26" width="9.99"/>
    <col collapsed="false" customWidth="true" hidden="false" outlineLevel="0" max="13" min="12" style="26" width="13.85"/>
    <col collapsed="false" customWidth="true" hidden="false" outlineLevel="0" max="14" min="14" style="25" width="9.14"/>
    <col collapsed="false" customWidth="true" hidden="false" outlineLevel="0" max="15" min="15" style="25" width="13.85"/>
    <col collapsed="false" customWidth="true" hidden="false" outlineLevel="0" max="16" min="16" style="25" width="9.99"/>
    <col collapsed="false" customWidth="true" hidden="false" outlineLevel="0" max="17" min="17" style="25" width="13.85"/>
    <col collapsed="false" customWidth="true" hidden="false" outlineLevel="0" max="18" min="18" style="25" width="9.99"/>
    <col collapsed="false" customWidth="true" hidden="false" outlineLevel="0" max="19" min="19" style="25" width="13.85"/>
    <col collapsed="false" customWidth="true" hidden="false" outlineLevel="0" max="20" min="20" style="25" width="11.56"/>
    <col collapsed="false" customWidth="true" hidden="false" outlineLevel="0" max="68" min="21" style="25" width="9.14"/>
  </cols>
  <sheetData>
    <row r="1" customFormat="false" ht="12.75" hidden="false" customHeight="false" outlineLevel="0" collapsed="false">
      <c r="A1" s="27"/>
      <c r="B1" s="28"/>
      <c r="C1" s="29" t="s">
        <v>6</v>
      </c>
      <c r="D1" s="30"/>
      <c r="E1" s="31" t="s">
        <v>7</v>
      </c>
      <c r="F1" s="32"/>
      <c r="G1" s="33"/>
      <c r="H1" s="31" t="s">
        <v>8</v>
      </c>
      <c r="I1" s="31"/>
      <c r="J1" s="31"/>
      <c r="K1" s="31" t="s">
        <v>9</v>
      </c>
      <c r="L1" s="31"/>
      <c r="M1" s="31"/>
      <c r="N1" s="31" t="s">
        <v>10</v>
      </c>
      <c r="O1" s="31"/>
      <c r="P1" s="31"/>
      <c r="Q1" s="31" t="s">
        <v>11</v>
      </c>
      <c r="R1" s="31"/>
      <c r="S1" s="31"/>
      <c r="T1" s="31" t="s">
        <v>12</v>
      </c>
      <c r="U1" s="31"/>
      <c r="BQ1" s="25"/>
      <c r="BR1" s="25"/>
    </row>
    <row r="2" customFormat="false" ht="12.75" hidden="false" customHeight="false" outlineLevel="0" collapsed="false">
      <c r="A2" s="34"/>
      <c r="B2" s="35"/>
      <c r="C2" s="36"/>
      <c r="D2" s="30"/>
      <c r="E2" s="31" t="s">
        <v>13</v>
      </c>
      <c r="F2" s="32" t="s">
        <v>14</v>
      </c>
      <c r="G2" s="33"/>
      <c r="H2" s="31" t="s">
        <v>13</v>
      </c>
      <c r="I2" s="32" t="s">
        <v>14</v>
      </c>
      <c r="J2" s="32"/>
      <c r="K2" s="31" t="s">
        <v>13</v>
      </c>
      <c r="L2" s="32" t="s">
        <v>14</v>
      </c>
      <c r="M2" s="32"/>
      <c r="N2" s="31" t="s">
        <v>13</v>
      </c>
      <c r="O2" s="32" t="s">
        <v>14</v>
      </c>
      <c r="P2" s="32"/>
      <c r="Q2" s="31" t="s">
        <v>13</v>
      </c>
      <c r="R2" s="32" t="s">
        <v>14</v>
      </c>
      <c r="S2" s="32"/>
      <c r="T2" s="31" t="s">
        <v>13</v>
      </c>
      <c r="U2" s="32" t="s">
        <v>14</v>
      </c>
      <c r="BQ2" s="25"/>
      <c r="BR2" s="25"/>
    </row>
    <row r="3" customFormat="false" ht="15" hidden="false" customHeight="false" outlineLevel="0" collapsed="false">
      <c r="A3" s="37"/>
      <c r="B3" s="38"/>
      <c r="C3" s="39"/>
      <c r="D3" s="40"/>
      <c r="E3" s="41"/>
      <c r="F3" s="41"/>
      <c r="G3" s="42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BQ3" s="25"/>
      <c r="BR3" s="25"/>
    </row>
    <row r="4" customFormat="false" ht="15" hidden="false" customHeight="false" outlineLevel="0" collapsed="false">
      <c r="A4" s="44" t="s">
        <v>15</v>
      </c>
      <c r="B4" s="37"/>
      <c r="C4" s="39"/>
      <c r="D4" s="30" t="n">
        <v>36495</v>
      </c>
      <c r="E4" s="43" t="n">
        <f aca="false">F44/$E23</f>
        <v>0.333333333333333</v>
      </c>
      <c r="F4" s="43" t="n">
        <f aca="false">G44/$E23</f>
        <v>0</v>
      </c>
      <c r="G4" s="33" t="n">
        <v>36495</v>
      </c>
      <c r="H4" s="43" t="n">
        <f aca="false">H44/$E23</f>
        <v>0.916666666666667</v>
      </c>
      <c r="I4" s="43" t="n">
        <f aca="false">I44/$E23</f>
        <v>0</v>
      </c>
      <c r="J4" s="33" t="n">
        <v>36495</v>
      </c>
      <c r="K4" s="43" t="n">
        <f aca="false">J44/$E23</f>
        <v>0.916666666666667</v>
      </c>
      <c r="L4" s="43" t="n">
        <f aca="false">K44/$E23</f>
        <v>0</v>
      </c>
      <c r="M4" s="33" t="n">
        <v>36495</v>
      </c>
      <c r="N4" s="43" t="n">
        <f aca="false">L44/$E23</f>
        <v>0.166666666666667</v>
      </c>
      <c r="O4" s="43" t="n">
        <f aca="false">M44/$E23</f>
        <v>0</v>
      </c>
      <c r="P4" s="33" t="n">
        <v>36495</v>
      </c>
      <c r="Q4" s="43" t="n">
        <f aca="false">N44/$E23</f>
        <v>0.666666666666667</v>
      </c>
      <c r="R4" s="43" t="n">
        <f aca="false">O44/$E23</f>
        <v>0</v>
      </c>
      <c r="S4" s="33" t="n">
        <v>36495</v>
      </c>
      <c r="T4" s="43" t="n">
        <f aca="false">P44/$E23</f>
        <v>1.16666666666667</v>
      </c>
      <c r="U4" s="43" t="n">
        <f aca="false">Q44/$E23</f>
        <v>0</v>
      </c>
      <c r="BQ4" s="25"/>
      <c r="BR4" s="25"/>
    </row>
    <row r="5" customFormat="false" ht="15" hidden="false" customHeight="false" outlineLevel="0" collapsed="false">
      <c r="A5" s="45" t="n">
        <v>36526</v>
      </c>
      <c r="B5" s="38" t="n">
        <v>19.8</v>
      </c>
      <c r="C5" s="39" t="n">
        <v>45.25</v>
      </c>
      <c r="D5" s="30" t="n">
        <v>36526</v>
      </c>
      <c r="E5" s="43" t="n">
        <f aca="false">F45/$E24</f>
        <v>1.8</v>
      </c>
      <c r="F5" s="43" t="n">
        <f aca="false">G45/$E24</f>
        <v>2.85</v>
      </c>
      <c r="G5" s="33" t="n">
        <v>36526</v>
      </c>
      <c r="H5" s="43" t="n">
        <f aca="false">H45/$E24</f>
        <v>4.75</v>
      </c>
      <c r="I5" s="43" t="n">
        <f aca="false">I45/$E24</f>
        <v>21.55</v>
      </c>
      <c r="J5" s="33" t="n">
        <v>36526</v>
      </c>
      <c r="K5" s="43" t="n">
        <f aca="false">J45/$E24</f>
        <v>3.4</v>
      </c>
      <c r="L5" s="43" t="n">
        <f aca="false">K45/$E24</f>
        <v>6.9</v>
      </c>
      <c r="M5" s="33" t="n">
        <v>36526</v>
      </c>
      <c r="N5" s="43" t="n">
        <f aca="false">L45/$E24</f>
        <v>3</v>
      </c>
      <c r="O5" s="43" t="n">
        <f aca="false">M45/$E24</f>
        <v>6.2</v>
      </c>
      <c r="P5" s="33" t="n">
        <v>36526</v>
      </c>
      <c r="Q5" s="43" t="n">
        <f aca="false">N45/$E24</f>
        <v>7.95</v>
      </c>
      <c r="R5" s="43" t="n">
        <f aca="false">O45/$E24</f>
        <v>27.1</v>
      </c>
      <c r="S5" s="33" t="n">
        <v>36526</v>
      </c>
      <c r="T5" s="43" t="n">
        <f aca="false">P45/$E24</f>
        <v>8.85</v>
      </c>
      <c r="U5" s="43" t="n">
        <f aca="false">Q45/$E24</f>
        <v>11.95</v>
      </c>
      <c r="BQ5" s="25"/>
      <c r="BR5" s="25"/>
    </row>
    <row r="6" customFormat="false" ht="15" hidden="false" customHeight="false" outlineLevel="0" collapsed="false">
      <c r="A6" s="45" t="n">
        <v>36557</v>
      </c>
      <c r="B6" s="38" t="n">
        <v>27.4</v>
      </c>
      <c r="C6" s="39" t="n">
        <v>41.65</v>
      </c>
      <c r="D6" s="30" t="n">
        <v>36557</v>
      </c>
      <c r="E6" s="43" t="n">
        <f aca="false">F46/$E25</f>
        <v>0.15</v>
      </c>
      <c r="F6" s="43" t="n">
        <f aca="false">G46/$E25</f>
        <v>2.7</v>
      </c>
      <c r="G6" s="33" t="n">
        <v>36557</v>
      </c>
      <c r="H6" s="43" t="n">
        <f aca="false">H46/$E25</f>
        <v>9.8</v>
      </c>
      <c r="I6" s="43" t="n">
        <f aca="false">I46/$E25</f>
        <v>26</v>
      </c>
      <c r="J6" s="33" t="n">
        <v>36557</v>
      </c>
      <c r="K6" s="43" t="n">
        <f aca="false">J46/$E25</f>
        <v>7.45</v>
      </c>
      <c r="L6" s="43" t="n">
        <f aca="false">K46/$E25</f>
        <v>6.2</v>
      </c>
      <c r="M6" s="33" t="n">
        <v>36557</v>
      </c>
      <c r="N6" s="43" t="n">
        <f aca="false">L46/$E25</f>
        <v>5</v>
      </c>
      <c r="O6" s="43" t="n">
        <f aca="false">M46/$E25</f>
        <v>13.4</v>
      </c>
      <c r="P6" s="33" t="n">
        <v>36557</v>
      </c>
      <c r="Q6" s="43" t="n">
        <f aca="false">N46/$E25</f>
        <v>10.25</v>
      </c>
      <c r="R6" s="43" t="n">
        <f aca="false">O46/$E25</f>
        <v>20.8</v>
      </c>
      <c r="S6" s="33" t="n">
        <v>36557</v>
      </c>
      <c r="T6" s="43" t="n">
        <f aca="false">P46/$E25</f>
        <v>12.15</v>
      </c>
      <c r="U6" s="43" t="n">
        <f aca="false">Q46/$E25</f>
        <v>7.45</v>
      </c>
      <c r="BQ6" s="25"/>
      <c r="BR6" s="25"/>
    </row>
    <row r="7" customFormat="false" ht="15" hidden="false" customHeight="false" outlineLevel="0" collapsed="false">
      <c r="A7" s="45" t="n">
        <v>36586</v>
      </c>
      <c r="B7" s="38" t="n">
        <v>33.4782608695652</v>
      </c>
      <c r="C7" s="39" t="n">
        <v>61.6521739130435</v>
      </c>
      <c r="D7" s="30" t="n">
        <v>36586</v>
      </c>
      <c r="E7" s="43" t="n">
        <f aca="false">F47/$E26</f>
        <v>0</v>
      </c>
      <c r="F7" s="43" t="n">
        <f aca="false">G47/$E26</f>
        <v>0</v>
      </c>
      <c r="G7" s="33" t="n">
        <v>36586</v>
      </c>
      <c r="H7" s="43" t="n">
        <f aca="false">H47/$E26</f>
        <v>4.47826086956522</v>
      </c>
      <c r="I7" s="43" t="n">
        <f aca="false">I47/$E26</f>
        <v>24.4347826086957</v>
      </c>
      <c r="J7" s="33" t="n">
        <v>36586</v>
      </c>
      <c r="K7" s="43" t="n">
        <f aca="false">J47/$E26</f>
        <v>3.47826086956522</v>
      </c>
      <c r="L7" s="43" t="n">
        <f aca="false">K47/$E26</f>
        <v>4.08695652173913</v>
      </c>
      <c r="M7" s="33" t="n">
        <v>36586</v>
      </c>
      <c r="N7" s="43" t="n">
        <f aca="false">L47/$E26</f>
        <v>5.34782608695652</v>
      </c>
      <c r="O7" s="43" t="n">
        <f aca="false">M47/$E26</f>
        <v>14.9130434782609</v>
      </c>
      <c r="P7" s="33" t="n">
        <v>36586</v>
      </c>
      <c r="Q7" s="43" t="n">
        <f aca="false">N47/$E26</f>
        <v>12.6086956521739</v>
      </c>
      <c r="R7" s="43" t="n">
        <f aca="false">O47/$E26</f>
        <v>31.3913043478261</v>
      </c>
      <c r="S7" s="33" t="n">
        <v>36586</v>
      </c>
      <c r="T7" s="43" t="n">
        <f aca="false">P47/$E26</f>
        <v>15.5217391304348</v>
      </c>
      <c r="U7" s="43" t="n">
        <f aca="false">Q47/$E26</f>
        <v>15.2173913043478</v>
      </c>
      <c r="BQ7" s="25"/>
      <c r="BR7" s="25"/>
    </row>
    <row r="8" customFormat="false" ht="15" hidden="false" customHeight="false" outlineLevel="0" collapsed="false">
      <c r="A8" s="45" t="n">
        <v>36617</v>
      </c>
      <c r="B8" s="38" t="n">
        <v>47.4210526315789</v>
      </c>
      <c r="C8" s="39" t="n">
        <v>85.5789473684211</v>
      </c>
      <c r="D8" s="30" t="n">
        <v>36617</v>
      </c>
      <c r="E8" s="43" t="n">
        <f aca="false">F48/$E27</f>
        <v>4.89473684210526</v>
      </c>
      <c r="F8" s="43" t="n">
        <f aca="false">G48/$E27</f>
        <v>4.57894736842105</v>
      </c>
      <c r="G8" s="33" t="n">
        <v>36617</v>
      </c>
      <c r="H8" s="43" t="n">
        <f aca="false">H48/$E27</f>
        <v>4.36842105263158</v>
      </c>
      <c r="I8" s="43" t="n">
        <f aca="false">I48/$E27</f>
        <v>27.9473684210526</v>
      </c>
      <c r="J8" s="33" t="n">
        <v>36617</v>
      </c>
      <c r="K8" s="43" t="n">
        <f aca="false">J48/$E27</f>
        <v>8.73684210526316</v>
      </c>
      <c r="L8" s="43" t="n">
        <f aca="false">K48/$E27</f>
        <v>16</v>
      </c>
      <c r="M8" s="33" t="n">
        <v>36617</v>
      </c>
      <c r="N8" s="43" t="n">
        <f aca="false">L48/$E27</f>
        <v>3.78947368421053</v>
      </c>
      <c r="O8" s="43" t="n">
        <f aca="false">M48/$E27</f>
        <v>16.5789473684211</v>
      </c>
      <c r="P8" s="33" t="n">
        <v>36617</v>
      </c>
      <c r="Q8" s="43" t="n">
        <f aca="false">N48/$E27</f>
        <v>29.421052631579</v>
      </c>
      <c r="R8" s="43" t="n">
        <f aca="false">O48/$E27</f>
        <v>46.4210526315789</v>
      </c>
      <c r="S8" s="33" t="n">
        <v>36617</v>
      </c>
      <c r="T8" s="43" t="n">
        <f aca="false">P48/$E27</f>
        <v>14.2105263157895</v>
      </c>
      <c r="U8" s="43" t="n">
        <f aca="false">Q48/$E27</f>
        <v>22.5789473684211</v>
      </c>
      <c r="BQ8" s="25"/>
      <c r="BR8" s="25"/>
    </row>
    <row r="9" customFormat="false" ht="15" hidden="false" customHeight="false" outlineLevel="0" collapsed="false">
      <c r="A9" s="45" t="n">
        <v>36647</v>
      </c>
      <c r="B9" s="38" t="n">
        <v>20.7727272727273</v>
      </c>
      <c r="C9" s="39" t="n">
        <v>73.2272727272727</v>
      </c>
      <c r="D9" s="30" t="n">
        <v>36647</v>
      </c>
      <c r="E9" s="43" t="n">
        <f aca="false">F49/$E28</f>
        <v>6.95454545454545</v>
      </c>
      <c r="F9" s="43" t="n">
        <f aca="false">G49/$E28</f>
        <v>9.09090909090909</v>
      </c>
      <c r="G9" s="33" t="n">
        <v>36647</v>
      </c>
      <c r="H9" s="43" t="n">
        <f aca="false">H49/$E28</f>
        <v>2.5</v>
      </c>
      <c r="I9" s="43" t="n">
        <f aca="false">I49/$E28</f>
        <v>30.7272727272727</v>
      </c>
      <c r="J9" s="33" t="n">
        <v>36647</v>
      </c>
      <c r="K9" s="43" t="n">
        <f aca="false">J49/$E28</f>
        <v>4</v>
      </c>
      <c r="L9" s="43" t="n">
        <f aca="false">K49/$E28</f>
        <v>15.6818181818182</v>
      </c>
      <c r="M9" s="33" t="n">
        <v>36647</v>
      </c>
      <c r="N9" s="43" t="n">
        <f aca="false">L49/$E28</f>
        <v>4.81818181818182</v>
      </c>
      <c r="O9" s="43" t="n">
        <f aca="false">M49/$E28</f>
        <v>24.2272727272727</v>
      </c>
      <c r="P9" s="33" t="n">
        <v>36647</v>
      </c>
      <c r="Q9" s="43" t="n">
        <f aca="false">N49/$E28</f>
        <v>9.90909090909091</v>
      </c>
      <c r="R9" s="43" t="n">
        <f aca="false">O49/$E28</f>
        <v>29.8181818181818</v>
      </c>
      <c r="S9" s="33" t="n">
        <v>36647</v>
      </c>
      <c r="T9" s="43" t="n">
        <f aca="false">P49/$E28</f>
        <v>6.04545454545455</v>
      </c>
      <c r="U9" s="43" t="n">
        <f aca="false">Q49/$E28</f>
        <v>19.1818181818182</v>
      </c>
      <c r="BQ9" s="25"/>
      <c r="BR9" s="25"/>
    </row>
    <row r="10" customFormat="false" ht="15" hidden="false" customHeight="false" outlineLevel="0" collapsed="false">
      <c r="A10" s="45" t="n">
        <v>36678</v>
      </c>
      <c r="B10" s="38" t="n">
        <v>30.7727272727273</v>
      </c>
      <c r="C10" s="39" t="n">
        <v>68.8181818181818</v>
      </c>
      <c r="D10" s="30" t="n">
        <v>36678</v>
      </c>
      <c r="E10" s="43" t="n">
        <f aca="false">F50/$E29</f>
        <v>6.04545454545455</v>
      </c>
      <c r="F10" s="43" t="n">
        <f aca="false">G50/$E29</f>
        <v>8.86363636363636</v>
      </c>
      <c r="G10" s="33" t="n">
        <v>36678</v>
      </c>
      <c r="H10" s="43" t="n">
        <f aca="false">H50/$E29</f>
        <v>2</v>
      </c>
      <c r="I10" s="43" t="n">
        <f aca="false">I50/$E29</f>
        <v>17.2727272727273</v>
      </c>
      <c r="J10" s="33" t="n">
        <v>36678</v>
      </c>
      <c r="K10" s="43" t="n">
        <f aca="false">J50/$E29</f>
        <v>7.90909090909091</v>
      </c>
      <c r="L10" s="43" t="n">
        <f aca="false">K50/$E29</f>
        <v>10.2272727272727</v>
      </c>
      <c r="M10" s="33" t="n">
        <v>36678</v>
      </c>
      <c r="N10" s="43" t="n">
        <f aca="false">L50/$E29</f>
        <v>9.77272727272727</v>
      </c>
      <c r="O10" s="43" t="n">
        <f aca="false">M50/$E29</f>
        <v>22.8636363636364</v>
      </c>
      <c r="P10" s="33" t="n">
        <v>36678</v>
      </c>
      <c r="Q10" s="43" t="n">
        <f aca="false">N50/$E29</f>
        <v>11.6363636363636</v>
      </c>
      <c r="R10" s="43" t="n">
        <f aca="false">O50/$E29</f>
        <v>22.8181818181818</v>
      </c>
      <c r="S10" s="33" t="n">
        <v>36678</v>
      </c>
      <c r="T10" s="43" t="n">
        <f aca="false">P50/$E29</f>
        <v>9.36363636363636</v>
      </c>
      <c r="U10" s="43" t="n">
        <f aca="false">Q50/$E29</f>
        <v>23.1363636363636</v>
      </c>
      <c r="BQ10" s="25"/>
      <c r="BR10" s="25"/>
    </row>
    <row r="11" customFormat="false" ht="15" hidden="false" customHeight="false" outlineLevel="0" collapsed="false">
      <c r="A11" s="45" t="n">
        <v>36708</v>
      </c>
      <c r="B11" s="38" t="n">
        <v>37.5555555555556</v>
      </c>
      <c r="C11" s="39" t="n">
        <v>40.7777777777778</v>
      </c>
      <c r="D11" s="30" t="n">
        <v>36708</v>
      </c>
      <c r="E11" s="43" t="n">
        <f aca="false">F51/$E30</f>
        <v>3.22222222222222</v>
      </c>
      <c r="F11" s="43" t="n">
        <f aca="false">G51/$E30</f>
        <v>5.83333333333333</v>
      </c>
      <c r="G11" s="33" t="n">
        <v>36708</v>
      </c>
      <c r="H11" s="43" t="n">
        <f aca="false">H51/$E30</f>
        <v>4.33333333333333</v>
      </c>
      <c r="I11" s="43" t="n">
        <f aca="false">I51/$E30</f>
        <v>11.8888888888889</v>
      </c>
      <c r="J11" s="33" t="n">
        <v>36708</v>
      </c>
      <c r="K11" s="43" t="n">
        <f aca="false">J51/$E30</f>
        <v>4.22222222222222</v>
      </c>
      <c r="L11" s="43" t="n">
        <f aca="false">K51/$E30</f>
        <v>10.3888888888889</v>
      </c>
      <c r="M11" s="33" t="n">
        <v>36708</v>
      </c>
      <c r="N11" s="43" t="n">
        <f aca="false">L51/$E30</f>
        <v>9.33333333333333</v>
      </c>
      <c r="O11" s="43" t="n">
        <f aca="false">M51/$E30</f>
        <v>14.8333333333333</v>
      </c>
      <c r="P11" s="33" t="n">
        <v>36708</v>
      </c>
      <c r="Q11" s="43" t="n">
        <f aca="false">N51/$E30</f>
        <v>12.7777777777778</v>
      </c>
      <c r="R11" s="43" t="n">
        <f aca="false">O51/$E30</f>
        <v>11.9444444444444</v>
      </c>
      <c r="S11" s="33" t="n">
        <v>36708</v>
      </c>
      <c r="T11" s="43" t="n">
        <f aca="false">P51/$E30</f>
        <v>15.4444444444444</v>
      </c>
      <c r="U11" s="43" t="n">
        <f aca="false">Q51/$E30</f>
        <v>14</v>
      </c>
      <c r="BQ11" s="25"/>
      <c r="BR11" s="25"/>
    </row>
    <row r="12" customFormat="false" ht="15.75" hidden="false" customHeight="true" outlineLevel="0" collapsed="false">
      <c r="A12" s="45" t="n">
        <v>36739</v>
      </c>
      <c r="B12" s="38" t="n">
        <v>40.304347826087</v>
      </c>
      <c r="C12" s="39" t="n">
        <v>48.4347826086957</v>
      </c>
      <c r="D12" s="30" t="n">
        <v>36739</v>
      </c>
      <c r="E12" s="43" t="n">
        <f aca="false">F52/$E31</f>
        <v>9.08695652173913</v>
      </c>
      <c r="F12" s="43" t="n">
        <f aca="false">G52/$E31</f>
        <v>6.52173913043478</v>
      </c>
      <c r="G12" s="30" t="n">
        <v>36739</v>
      </c>
      <c r="H12" s="43" t="n">
        <f aca="false">H52/$E31</f>
        <v>13.1739130434783</v>
      </c>
      <c r="I12" s="43" t="n">
        <f aca="false">I52/$E31</f>
        <v>25.6086956521739</v>
      </c>
      <c r="J12" s="30" t="n">
        <v>36739</v>
      </c>
      <c r="K12" s="43" t="n">
        <f aca="false">J52/$E31</f>
        <v>14.4782608695652</v>
      </c>
      <c r="L12" s="43" t="n">
        <f aca="false">K52/$E31</f>
        <v>14.3478260869565</v>
      </c>
      <c r="M12" s="30" t="n">
        <v>36739</v>
      </c>
      <c r="N12" s="43" t="n">
        <f aca="false">L52/$E31</f>
        <v>10.5217391304348</v>
      </c>
      <c r="O12" s="43" t="n">
        <f aca="false">M52/$E31</f>
        <v>18.9130434782609</v>
      </c>
      <c r="P12" s="30" t="n">
        <v>36739</v>
      </c>
      <c r="Q12" s="43" t="n">
        <f aca="false">N52/$E31</f>
        <v>10.8695652173913</v>
      </c>
      <c r="R12" s="43" t="n">
        <f aca="false">O52/$E31</f>
        <v>12.304347826087</v>
      </c>
      <c r="S12" s="30" t="n">
        <v>36739</v>
      </c>
      <c r="T12" s="43" t="n">
        <f aca="false">P52/$E31</f>
        <v>18.9130434782609</v>
      </c>
      <c r="U12" s="43" t="n">
        <f aca="false">Q52/$E31</f>
        <v>17.2173913043478</v>
      </c>
      <c r="BQ12" s="25"/>
      <c r="BR12" s="25"/>
    </row>
    <row r="13" customFormat="false" ht="15" hidden="false" customHeight="false" outlineLevel="0" collapsed="false">
      <c r="A13" s="45" t="n">
        <f aca="false">D13</f>
        <v>36770</v>
      </c>
      <c r="B13" s="38" t="n">
        <f aca="false">I32</f>
        <v>79.3</v>
      </c>
      <c r="C13" s="39" t="n">
        <f aca="false">J32</f>
        <v>68</v>
      </c>
      <c r="D13" s="30" t="n">
        <v>36770</v>
      </c>
      <c r="E13" s="43" t="n">
        <f aca="false">F53/$E32</f>
        <v>13.65</v>
      </c>
      <c r="F13" s="43" t="n">
        <f aca="false">G53/$E32</f>
        <v>8.3</v>
      </c>
      <c r="G13" s="30" t="n">
        <f aca="false">D13</f>
        <v>36770</v>
      </c>
      <c r="H13" s="43" t="n">
        <f aca="false">H53/$E32</f>
        <v>8.55</v>
      </c>
      <c r="I13" s="43" t="n">
        <f aca="false">I53/$E32</f>
        <v>16.8</v>
      </c>
      <c r="J13" s="30" t="n">
        <f aca="false">D13</f>
        <v>36770</v>
      </c>
      <c r="K13" s="43" t="n">
        <f aca="false">J53/$E32</f>
        <v>5.3</v>
      </c>
      <c r="L13" s="43" t="n">
        <f aca="false">K53/$E32</f>
        <v>15.1</v>
      </c>
      <c r="M13" s="30" t="n">
        <f aca="false">D13</f>
        <v>36770</v>
      </c>
      <c r="N13" s="43" t="n">
        <f aca="false">L53/$E32</f>
        <v>25.8</v>
      </c>
      <c r="O13" s="43" t="n">
        <f aca="false">M53/$E32</f>
        <v>24.8</v>
      </c>
      <c r="P13" s="30" t="n">
        <f aca="false">D13</f>
        <v>36770</v>
      </c>
      <c r="Q13" s="43" t="n">
        <f aca="false">N53/$E32</f>
        <v>21.05</v>
      </c>
      <c r="R13" s="43" t="n">
        <f aca="false">O53/$E32</f>
        <v>21.05</v>
      </c>
      <c r="S13" s="30" t="n">
        <f aca="false">D13</f>
        <v>36770</v>
      </c>
      <c r="T13" s="43" t="n">
        <f aca="false">P53/$E32</f>
        <v>32.45</v>
      </c>
      <c r="U13" s="43" t="n">
        <f aca="false">Q53/$E32</f>
        <v>22.15</v>
      </c>
      <c r="X13" s="24"/>
      <c r="Y13" s="46"/>
      <c r="Z13" s="46"/>
      <c r="BN13" s="0"/>
      <c r="BO13" s="0"/>
      <c r="BP13" s="0"/>
    </row>
    <row r="14" customFormat="false" ht="15" hidden="false" customHeight="false" outlineLevel="0" collapsed="false">
      <c r="A14" s="45" t="n">
        <v>36800</v>
      </c>
      <c r="B14" s="38" t="n">
        <f aca="false">I33</f>
        <v>121.681818181818</v>
      </c>
      <c r="C14" s="39" t="n">
        <f aca="false">J33</f>
        <v>57.8636363636364</v>
      </c>
      <c r="D14" s="30" t="n">
        <v>36800</v>
      </c>
      <c r="E14" s="43" t="n">
        <f aca="false">F54/$E33</f>
        <v>13.1363636363636</v>
      </c>
      <c r="F14" s="43" t="n">
        <f aca="false">G54/$E33</f>
        <v>7.27272727272727</v>
      </c>
      <c r="G14" s="30" t="n">
        <v>36800</v>
      </c>
      <c r="H14" s="43" t="n">
        <f aca="false">H54/$E33</f>
        <v>18.9090909090909</v>
      </c>
      <c r="I14" s="43" t="n">
        <f aca="false">I54/$E33</f>
        <v>15.2272727272727</v>
      </c>
      <c r="J14" s="30" t="n">
        <v>36800</v>
      </c>
      <c r="K14" s="43" t="n">
        <f aca="false">J54/$E33</f>
        <v>6.59090909090909</v>
      </c>
      <c r="L14" s="43" t="n">
        <f aca="false">K54/$E33</f>
        <v>7.45454545454545</v>
      </c>
      <c r="M14" s="30" t="n">
        <v>36800</v>
      </c>
      <c r="N14" s="43" t="n">
        <f aca="false">L54/$E33</f>
        <v>55.9090909090909</v>
      </c>
      <c r="O14" s="43" t="n">
        <f aca="false">M54/$E33</f>
        <v>13.5909090909091</v>
      </c>
      <c r="P14" s="30" t="n">
        <v>36800</v>
      </c>
      <c r="Q14" s="43" t="n">
        <f aca="false">N54/$E33</f>
        <v>23.5909090909091</v>
      </c>
      <c r="R14" s="43" t="n">
        <f aca="false">O54/$E33</f>
        <v>16.3181818181818</v>
      </c>
      <c r="S14" s="30" t="n">
        <v>36800</v>
      </c>
      <c r="T14" s="43" t="n">
        <f aca="false">P54/$E33</f>
        <v>42.1818181818182</v>
      </c>
      <c r="U14" s="43" t="n">
        <f aca="false">Q54/$E33</f>
        <v>27.9545454545455</v>
      </c>
      <c r="X14" s="24"/>
      <c r="Y14" s="46"/>
      <c r="Z14" s="46"/>
      <c r="BN14" s="0"/>
      <c r="BO14" s="0"/>
      <c r="BP14" s="0"/>
    </row>
    <row r="15" customFormat="false" ht="15" hidden="false" customHeight="false" outlineLevel="0" collapsed="false">
      <c r="A15" s="45" t="n">
        <f aca="false">D15</f>
        <v>36831</v>
      </c>
      <c r="B15" s="38" t="n">
        <f aca="false">I34</f>
        <v>152.809523809524</v>
      </c>
      <c r="C15" s="39" t="n">
        <f aca="false">J34</f>
        <v>59.4285714285714</v>
      </c>
      <c r="D15" s="30" t="n">
        <v>36831</v>
      </c>
      <c r="E15" s="43" t="n">
        <f aca="false">F55/$E34</f>
        <v>18.2857142857143</v>
      </c>
      <c r="F15" s="43" t="n">
        <f aca="false">G55/$E34</f>
        <v>7.90476190476191</v>
      </c>
      <c r="G15" s="30" t="n">
        <f aca="false">D15</f>
        <v>36831</v>
      </c>
      <c r="H15" s="43" t="n">
        <f aca="false">H55/$E34</f>
        <v>16.047619047619</v>
      </c>
      <c r="I15" s="43" t="n">
        <f aca="false">I55/$E34</f>
        <v>15.8095238095238</v>
      </c>
      <c r="J15" s="30" t="n">
        <f aca="false">D15</f>
        <v>36831</v>
      </c>
      <c r="K15" s="43" t="n">
        <f aca="false">J55/$E34</f>
        <v>8.71428571428571</v>
      </c>
      <c r="L15" s="43" t="n">
        <f aca="false">K55/$E34</f>
        <v>14.2380952380952</v>
      </c>
      <c r="M15" s="30" t="n">
        <f aca="false">D15</f>
        <v>36831</v>
      </c>
      <c r="N15" s="43" t="n">
        <f aca="false">L55/$E34</f>
        <v>74.3333333333333</v>
      </c>
      <c r="O15" s="43" t="n">
        <f aca="false">M55/$E34</f>
        <v>17.8571428571429</v>
      </c>
      <c r="P15" s="30" t="n">
        <f aca="false">D15</f>
        <v>36831</v>
      </c>
      <c r="Q15" s="43" t="n">
        <f aca="false">N55/$E34</f>
        <v>21.6190476190476</v>
      </c>
      <c r="R15" s="43" t="n">
        <f aca="false">O55/$E34</f>
        <v>16.4285714285714</v>
      </c>
      <c r="S15" s="30" t="n">
        <f aca="false">D15</f>
        <v>36831</v>
      </c>
      <c r="T15" s="43" t="n">
        <f aca="false">P55/$E34</f>
        <v>56.8571428571429</v>
      </c>
      <c r="U15" s="43" t="n">
        <f aca="false">Q55/$E34</f>
        <v>25.1428571428571</v>
      </c>
      <c r="X15" s="24"/>
      <c r="Y15" s="46"/>
      <c r="Z15" s="46"/>
      <c r="BN15" s="0"/>
      <c r="BO15" s="0"/>
      <c r="BP15" s="0"/>
    </row>
    <row r="16" customFormat="false" ht="15" hidden="false" customHeight="false" outlineLevel="0" collapsed="false">
      <c r="A16" s="45" t="n">
        <v>36861</v>
      </c>
      <c r="B16" s="38" t="n">
        <f aca="false">I35</f>
        <v>70.4285714285714</v>
      </c>
      <c r="C16" s="39" t="n">
        <f aca="false">J35</f>
        <v>38.9285714285714</v>
      </c>
      <c r="D16" s="30" t="n">
        <v>36861</v>
      </c>
      <c r="E16" s="43" t="n">
        <f aca="false">F56/$E35</f>
        <v>2.85714285714286</v>
      </c>
      <c r="F16" s="43" t="n">
        <f aca="false">G56/$E35</f>
        <v>8.71428571428571</v>
      </c>
      <c r="G16" s="30" t="n">
        <v>36861</v>
      </c>
      <c r="H16" s="43" t="n">
        <f aca="false">H56/$E35</f>
        <v>2.28571428571429</v>
      </c>
      <c r="I16" s="43" t="n">
        <f aca="false">I56/$E35</f>
        <v>13.7142857142857</v>
      </c>
      <c r="J16" s="30" t="n">
        <v>36861</v>
      </c>
      <c r="K16" s="43" t="n">
        <f aca="false">J56/$E35</f>
        <v>1.42857142857143</v>
      </c>
      <c r="L16" s="43" t="n">
        <f aca="false">K56/$E35</f>
        <v>12.4285714285714</v>
      </c>
      <c r="M16" s="30" t="n">
        <v>36861</v>
      </c>
      <c r="N16" s="43" t="n">
        <f aca="false">L56/$E35</f>
        <v>33.2142857142857</v>
      </c>
      <c r="O16" s="43" t="n">
        <f aca="false">M56/$E35</f>
        <v>9.92857142857143</v>
      </c>
      <c r="P16" s="30" t="n">
        <v>36861</v>
      </c>
      <c r="Q16" s="43" t="n">
        <f aca="false">N56/$E35</f>
        <v>10.1428571428571</v>
      </c>
      <c r="R16" s="43" t="n">
        <f aca="false">O56/$E35</f>
        <v>13.8571428571429</v>
      </c>
      <c r="S16" s="30" t="n">
        <v>36861</v>
      </c>
      <c r="T16" s="43" t="n">
        <f aca="false">P56/$E35</f>
        <v>27.0714285714286</v>
      </c>
      <c r="U16" s="43" t="n">
        <f aca="false">Q56/$E35</f>
        <v>15.1428571428571</v>
      </c>
      <c r="X16" s="24"/>
      <c r="Y16" s="47"/>
      <c r="Z16" s="48"/>
      <c r="BN16" s="0"/>
      <c r="BO16" s="0"/>
      <c r="BP16" s="0"/>
    </row>
    <row r="17" customFormat="false" ht="15" hidden="false" customHeight="false" outlineLevel="0" collapsed="false">
      <c r="A17" s="45" t="n">
        <f aca="false">D17</f>
        <v>36892</v>
      </c>
      <c r="B17" s="38" t="n">
        <f aca="false">I36</f>
        <v>66.0909090909091</v>
      </c>
      <c r="C17" s="39" t="n">
        <f aca="false">J36</f>
        <v>50.0909090909091</v>
      </c>
      <c r="D17" s="30" t="n">
        <v>36892</v>
      </c>
      <c r="E17" s="43" t="n">
        <f aca="false">F57/$E36</f>
        <v>3.04545454545455</v>
      </c>
      <c r="F17" s="43" t="n">
        <f aca="false">G57/$E36</f>
        <v>6.59090909090909</v>
      </c>
      <c r="G17" s="30" t="n">
        <f aca="false">D17</f>
        <v>36892</v>
      </c>
      <c r="H17" s="43" t="n">
        <f aca="false">H57/$E36</f>
        <v>3.95454545454545</v>
      </c>
      <c r="I17" s="43" t="n">
        <f aca="false">I57/$E36</f>
        <v>15.7272727272727</v>
      </c>
      <c r="J17" s="49" t="n">
        <f aca="false">D17</f>
        <v>36892</v>
      </c>
      <c r="K17" s="43" t="n">
        <f aca="false">J57/$E36</f>
        <v>3.27272727272727</v>
      </c>
      <c r="L17" s="43" t="n">
        <f aca="false">K57/$E36</f>
        <v>9.81818181818182</v>
      </c>
      <c r="M17" s="49" t="n">
        <f aca="false">D17</f>
        <v>36892</v>
      </c>
      <c r="N17" s="43" t="n">
        <f aca="false">L57/$E36</f>
        <v>34.7272727272727</v>
      </c>
      <c r="O17" s="43" t="n">
        <f aca="false">M57/$E36</f>
        <v>23</v>
      </c>
      <c r="P17" s="49" t="n">
        <f aca="false">D17</f>
        <v>36892</v>
      </c>
      <c r="Q17" s="43" t="n">
        <f aca="false">N57/$E36</f>
        <v>9.95454545454546</v>
      </c>
      <c r="R17" s="43" t="n">
        <f aca="false">O57/$E36</f>
        <v>9.95454545454546</v>
      </c>
      <c r="S17" s="49" t="n">
        <f aca="false">D17</f>
        <v>36892</v>
      </c>
      <c r="T17" s="43" t="n">
        <f aca="false">P57/$E36</f>
        <v>21.4090909090909</v>
      </c>
      <c r="U17" s="43" t="n">
        <f aca="false">Q57/$E36</f>
        <v>17.1363636363636</v>
      </c>
      <c r="X17" s="24"/>
      <c r="Y17" s="47"/>
      <c r="Z17" s="48"/>
      <c r="BN17" s="0"/>
      <c r="BO17" s="0"/>
      <c r="BP17" s="0"/>
    </row>
    <row r="18" customFormat="false" ht="15" hidden="false" customHeight="false" outlineLevel="0" collapsed="false">
      <c r="A18" s="45" t="n">
        <v>36923</v>
      </c>
      <c r="B18" s="38" t="n">
        <f aca="false">I37</f>
        <v>64.1578947368421</v>
      </c>
      <c r="C18" s="39" t="n">
        <f aca="false">J37</f>
        <v>38.1052631578947</v>
      </c>
      <c r="D18" s="30" t="n">
        <v>36923</v>
      </c>
      <c r="E18" s="43" t="n">
        <f aca="false">F58/$E37</f>
        <v>2.57894736842105</v>
      </c>
      <c r="F18" s="43" t="n">
        <f aca="false">G58/$E37</f>
        <v>2.94736842105263</v>
      </c>
      <c r="G18" s="30" t="n">
        <v>36923</v>
      </c>
      <c r="H18" s="43" t="n">
        <f aca="false">H58/$E37</f>
        <v>3.84210526315789</v>
      </c>
      <c r="I18" s="43" t="n">
        <f aca="false">I58/$E37</f>
        <v>16.6842105263158</v>
      </c>
      <c r="J18" s="49" t="n">
        <v>36923</v>
      </c>
      <c r="K18" s="43" t="n">
        <f aca="false">J58/$E37</f>
        <v>3.21052631578947</v>
      </c>
      <c r="L18" s="43" t="n">
        <f aca="false">K58/$E37</f>
        <v>8.57894736842105</v>
      </c>
      <c r="M18" s="49" t="n">
        <v>36923</v>
      </c>
      <c r="N18" s="43" t="n">
        <f aca="false">L58/$E37</f>
        <v>39.0526315789474</v>
      </c>
      <c r="O18" s="43" t="n">
        <f aca="false">M58/$E37</f>
        <v>21.7894736842105</v>
      </c>
      <c r="P18" s="49" t="n">
        <v>36923</v>
      </c>
      <c r="Q18" s="43" t="n">
        <f aca="false">N58/$E37</f>
        <v>15.5263157894737</v>
      </c>
      <c r="R18" s="43" t="n">
        <f aca="false">O58/$E37</f>
        <v>11.7368421052632</v>
      </c>
      <c r="S18" s="49" t="n">
        <v>36923</v>
      </c>
      <c r="T18" s="43" t="n">
        <f aca="false">P58/$E37</f>
        <v>25.3157894736842</v>
      </c>
      <c r="U18" s="43" t="n">
        <f aca="false">Q58/$E37</f>
        <v>21.5263157894737</v>
      </c>
      <c r="X18" s="24"/>
      <c r="Y18" s="47"/>
      <c r="Z18" s="48"/>
      <c r="BN18" s="0"/>
      <c r="BO18" s="0"/>
      <c r="BP18" s="0"/>
    </row>
    <row r="19" customFormat="false" ht="15" hidden="false" customHeight="false" outlineLevel="0" collapsed="false">
      <c r="A19" s="45" t="n">
        <v>36951</v>
      </c>
      <c r="B19" s="38" t="n">
        <f aca="false">I38</f>
        <v>121.9</v>
      </c>
      <c r="C19" s="39" t="n">
        <f aca="false">J38</f>
        <v>72.4</v>
      </c>
      <c r="D19" s="30" t="n">
        <v>36951</v>
      </c>
      <c r="E19" s="43" t="n">
        <f aca="false">F59/$E38</f>
        <v>3.2</v>
      </c>
      <c r="F19" s="43" t="n">
        <f aca="false">G59/$E38</f>
        <v>2.4</v>
      </c>
      <c r="G19" s="30" t="n">
        <v>36951</v>
      </c>
      <c r="H19" s="43" t="n">
        <f aca="false">H59/$E38</f>
        <v>8.4</v>
      </c>
      <c r="I19" s="43" t="n">
        <f aca="false">I59/$E38</f>
        <v>14.5</v>
      </c>
      <c r="J19" s="49" t="n">
        <v>36951</v>
      </c>
      <c r="K19" s="43" t="n">
        <f aca="false">J59/$E38</f>
        <v>5.1</v>
      </c>
      <c r="L19" s="43" t="n">
        <f aca="false">K59/$E38</f>
        <v>8.2</v>
      </c>
      <c r="M19" s="49" t="n">
        <v>36951</v>
      </c>
      <c r="N19" s="43" t="n">
        <f aca="false">L59/$E38</f>
        <v>56.9</v>
      </c>
      <c r="O19" s="43" t="n">
        <f aca="false">M59/$E38</f>
        <v>30</v>
      </c>
      <c r="P19" s="49" t="n">
        <v>36951</v>
      </c>
      <c r="Q19" s="43" t="n">
        <f aca="false">N59/$E38</f>
        <v>29.7</v>
      </c>
      <c r="R19" s="43" t="n">
        <f aca="false">O59/$E38</f>
        <v>12.7</v>
      </c>
      <c r="S19" s="49" t="n">
        <v>36951</v>
      </c>
      <c r="T19" s="43" t="n">
        <f aca="false">P59/$E38</f>
        <v>35.3</v>
      </c>
      <c r="U19" s="43" t="n">
        <f aca="false">Q59/$E38</f>
        <v>29.7</v>
      </c>
      <c r="X19" s="24"/>
      <c r="Y19" s="47"/>
      <c r="Z19" s="48"/>
      <c r="BN19" s="0"/>
      <c r="BO19" s="0"/>
      <c r="BP19" s="0"/>
    </row>
    <row r="20" customFormat="false" ht="16.5" hidden="false" customHeight="false" outlineLevel="0" collapsed="false">
      <c r="A20" s="50" t="str">
        <f aca="false">D20</f>
        <v>Mar. 14</v>
      </c>
      <c r="B20" s="38" t="n">
        <f aca="false">I39</f>
        <v>152</v>
      </c>
      <c r="C20" s="39" t="n">
        <f aca="false">J39</f>
        <v>110</v>
      </c>
      <c r="D20" s="51" t="s">
        <v>16</v>
      </c>
      <c r="E20" s="52" t="n">
        <v>7</v>
      </c>
      <c r="F20" s="52" t="n">
        <v>1</v>
      </c>
      <c r="G20" s="53" t="str">
        <f aca="false">D20</f>
        <v>Mar. 14</v>
      </c>
      <c r="H20" s="52" t="n">
        <v>12</v>
      </c>
      <c r="I20" s="52" t="n">
        <v>18</v>
      </c>
      <c r="J20" s="54" t="str">
        <f aca="false">D20</f>
        <v>Mar. 14</v>
      </c>
      <c r="K20" s="52" t="n">
        <v>8</v>
      </c>
      <c r="L20" s="52" t="n">
        <v>11</v>
      </c>
      <c r="M20" s="54" t="str">
        <f aca="false">D20</f>
        <v>Mar. 14</v>
      </c>
      <c r="N20" s="52" t="n">
        <v>69</v>
      </c>
      <c r="O20" s="52" t="n">
        <v>42</v>
      </c>
      <c r="P20" s="54" t="str">
        <f aca="false">D20</f>
        <v>Mar. 14</v>
      </c>
      <c r="Q20" s="52" t="n">
        <v>31</v>
      </c>
      <c r="R20" s="52" t="n">
        <v>25</v>
      </c>
      <c r="S20" s="54" t="str">
        <f aca="false">D20</f>
        <v>Mar. 14</v>
      </c>
      <c r="T20" s="52" t="n">
        <v>52</v>
      </c>
      <c r="U20" s="52" t="n">
        <v>43</v>
      </c>
      <c r="Y20" s="24"/>
      <c r="Z20" s="46"/>
      <c r="AA20" s="46"/>
      <c r="BO20" s="0"/>
      <c r="BP20" s="0"/>
    </row>
    <row r="21" customFormat="false" ht="15.75" hidden="false" customHeight="false" outlineLevel="0" collapsed="false">
      <c r="A21" s="55"/>
      <c r="B21" s="56"/>
      <c r="C21" s="57"/>
      <c r="D21" s="58"/>
      <c r="E21" s="59"/>
      <c r="F21" s="59"/>
      <c r="G21" s="60" t="s">
        <v>17</v>
      </c>
      <c r="H21" s="61"/>
      <c r="I21" s="62" t="s">
        <v>18</v>
      </c>
      <c r="J21" s="63"/>
      <c r="K21" s="25"/>
      <c r="L21" s="25"/>
      <c r="M21" s="25"/>
      <c r="Y21" s="24"/>
      <c r="Z21" s="46"/>
      <c r="AA21" s="46"/>
      <c r="BO21" s="0"/>
      <c r="BP21" s="0"/>
    </row>
    <row r="22" customFormat="false" ht="15.75" hidden="false" customHeight="false" outlineLevel="0" collapsed="false">
      <c r="A22" s="64" t="s">
        <v>19</v>
      </c>
      <c r="B22" s="65"/>
      <c r="C22" s="39"/>
      <c r="D22" s="66" t="s">
        <v>20</v>
      </c>
      <c r="E22" s="67" t="s">
        <v>21</v>
      </c>
      <c r="F22" s="68"/>
      <c r="G22" s="69" t="s">
        <v>13</v>
      </c>
      <c r="H22" s="70" t="s">
        <v>14</v>
      </c>
      <c r="I22" s="69" t="s">
        <v>13</v>
      </c>
      <c r="J22" s="70" t="s">
        <v>14</v>
      </c>
      <c r="K22" s="25"/>
      <c r="L22" s="25"/>
      <c r="M22" s="25"/>
      <c r="Y22" s="24"/>
      <c r="Z22" s="46"/>
      <c r="AA22" s="46"/>
      <c r="BO22" s="0"/>
      <c r="BP22" s="0"/>
    </row>
    <row r="23" customFormat="false" ht="15" hidden="false" customHeight="false" outlineLevel="0" collapsed="false">
      <c r="A23" s="45" t="n">
        <v>36495</v>
      </c>
      <c r="B23" s="71"/>
      <c r="C23" s="72"/>
      <c r="D23" s="42" t="n">
        <v>36495</v>
      </c>
      <c r="E23" s="43" t="n">
        <v>12</v>
      </c>
      <c r="F23" s="42" t="n">
        <v>36495</v>
      </c>
      <c r="G23" s="73" t="n">
        <f aca="false">(F44+H44+J44)/$B47</f>
        <v>2.16666666666667</v>
      </c>
      <c r="H23" s="74" t="n">
        <f aca="false">(G44+I44+K44)/$B47</f>
        <v>0</v>
      </c>
      <c r="I23" s="75" t="n">
        <f aca="false">(L44+N44+P44)/$B47</f>
        <v>2</v>
      </c>
      <c r="J23" s="74" t="n">
        <f aca="false">(M44+O44+Q44)/$B47</f>
        <v>0</v>
      </c>
      <c r="K23" s="25"/>
      <c r="L23" s="25"/>
      <c r="M23" s="25"/>
      <c r="Y23" s="24"/>
      <c r="Z23" s="46"/>
      <c r="AA23" s="46"/>
      <c r="BO23" s="0"/>
      <c r="BP23" s="0"/>
    </row>
    <row r="24" customFormat="false" ht="15" hidden="false" customHeight="false" outlineLevel="0" collapsed="false">
      <c r="A24" s="45" t="n">
        <v>36526</v>
      </c>
      <c r="B24" s="38" t="n">
        <v>9.95</v>
      </c>
      <c r="C24" s="72" t="n">
        <v>31.3</v>
      </c>
      <c r="D24" s="42" t="n">
        <v>36526</v>
      </c>
      <c r="E24" s="43" t="n">
        <v>20</v>
      </c>
      <c r="F24" s="42" t="n">
        <v>36526</v>
      </c>
      <c r="G24" s="73" t="n">
        <f aca="false">(F45+H45+J45)/$B48</f>
        <v>9.95</v>
      </c>
      <c r="H24" s="74" t="n">
        <f aca="false">(G45+I45+K45)/$B48</f>
        <v>31.3</v>
      </c>
      <c r="I24" s="75" t="n">
        <f aca="false">(L45+N45+P45)/$B48</f>
        <v>19.8</v>
      </c>
      <c r="J24" s="74" t="n">
        <f aca="false">(M45+O45+Q45)/$B48</f>
        <v>45.25</v>
      </c>
      <c r="K24" s="25"/>
      <c r="L24" s="25"/>
      <c r="M24" s="25"/>
      <c r="BO24" s="0"/>
      <c r="BP24" s="0"/>
    </row>
    <row r="25" customFormat="false" ht="15" hidden="false" customHeight="false" outlineLevel="0" collapsed="false">
      <c r="A25" s="45" t="n">
        <v>36557</v>
      </c>
      <c r="B25" s="38" t="n">
        <v>17.4</v>
      </c>
      <c r="C25" s="72" t="n">
        <v>34.9</v>
      </c>
      <c r="D25" s="42" t="n">
        <v>36557</v>
      </c>
      <c r="E25" s="43" t="n">
        <v>20</v>
      </c>
      <c r="F25" s="42" t="n">
        <v>36557</v>
      </c>
      <c r="G25" s="73" t="n">
        <f aca="false">(F46+H46+J46)/$B49</f>
        <v>17.4</v>
      </c>
      <c r="H25" s="74" t="n">
        <f aca="false">(G46+I46+K46)/$B49</f>
        <v>34.9</v>
      </c>
      <c r="I25" s="75" t="n">
        <f aca="false">(L46+N46+P46)/$B49</f>
        <v>27.4</v>
      </c>
      <c r="J25" s="74" t="n">
        <f aca="false">(M46+O46+Q46)/$B49</f>
        <v>41.65</v>
      </c>
      <c r="K25" s="25"/>
      <c r="L25" s="25"/>
      <c r="M25" s="25"/>
      <c r="Y25" s="24"/>
      <c r="Z25" s="4"/>
      <c r="BO25" s="0"/>
      <c r="BP25" s="0"/>
    </row>
    <row r="26" customFormat="false" ht="15" hidden="false" customHeight="false" outlineLevel="0" collapsed="false">
      <c r="A26" s="45" t="n">
        <v>36586</v>
      </c>
      <c r="B26" s="38" t="n">
        <v>7.95652173913044</v>
      </c>
      <c r="C26" s="72" t="n">
        <v>29.5652173913043</v>
      </c>
      <c r="D26" s="42" t="n">
        <v>36586</v>
      </c>
      <c r="E26" s="43" t="n">
        <v>23</v>
      </c>
      <c r="F26" s="42" t="n">
        <v>36586</v>
      </c>
      <c r="G26" s="73" t="n">
        <f aca="false">(F47+H47+J47)/$B50</f>
        <v>7.95652173913044</v>
      </c>
      <c r="H26" s="74" t="n">
        <f aca="false">(G47+I47+K47)/$B50</f>
        <v>28.5217391304348</v>
      </c>
      <c r="I26" s="75" t="n">
        <f aca="false">(L47+N47+P47)/$B50</f>
        <v>33.4782608695652</v>
      </c>
      <c r="J26" s="74" t="n">
        <f aca="false">(M47+O47+Q47)/$B50</f>
        <v>61.5217391304348</v>
      </c>
      <c r="K26" s="25"/>
      <c r="L26" s="25"/>
      <c r="M26" s="25"/>
      <c r="Y26" s="24"/>
      <c r="Z26" s="46"/>
      <c r="AA26" s="46"/>
      <c r="BO26" s="0"/>
      <c r="BP26" s="0"/>
    </row>
    <row r="27" customFormat="false" ht="15" hidden="false" customHeight="false" outlineLevel="0" collapsed="false">
      <c r="A27" s="45" t="n">
        <v>36617</v>
      </c>
      <c r="B27" s="38" t="n">
        <v>18</v>
      </c>
      <c r="C27" s="72" t="n">
        <v>48.5263157894737</v>
      </c>
      <c r="D27" s="42" t="n">
        <v>36617</v>
      </c>
      <c r="E27" s="43" t="n">
        <v>19</v>
      </c>
      <c r="F27" s="42" t="n">
        <v>36617</v>
      </c>
      <c r="G27" s="73" t="n">
        <f aca="false">(F48+H48+J48)/$B51</f>
        <v>18</v>
      </c>
      <c r="H27" s="74" t="n">
        <f aca="false">(G48+I48+K48)/$B51</f>
        <v>48.5263157894737</v>
      </c>
      <c r="I27" s="75" t="n">
        <f aca="false">(L48+N48+P48)/$B51</f>
        <v>47.4210526315789</v>
      </c>
      <c r="J27" s="74" t="n">
        <f aca="false">(M48+O48+Q48)/$B51</f>
        <v>85.5789473684211</v>
      </c>
      <c r="K27" s="25"/>
      <c r="L27" s="25"/>
      <c r="M27" s="25"/>
      <c r="Y27" s="24"/>
      <c r="Z27" s="46"/>
      <c r="AA27" s="46"/>
      <c r="BO27" s="0"/>
      <c r="BP27" s="0"/>
    </row>
    <row r="28" customFormat="false" ht="15" hidden="false" customHeight="false" outlineLevel="0" collapsed="false">
      <c r="A28" s="45" t="n">
        <v>36647</v>
      </c>
      <c r="B28" s="38" t="n">
        <v>13.4545454545455</v>
      </c>
      <c r="C28" s="72" t="n">
        <v>55.5</v>
      </c>
      <c r="D28" s="42" t="n">
        <v>36647</v>
      </c>
      <c r="E28" s="43" t="n">
        <v>22</v>
      </c>
      <c r="F28" s="42" t="n">
        <v>36647</v>
      </c>
      <c r="G28" s="73" t="n">
        <f aca="false">(F49+H49+J49)/$B52</f>
        <v>13.4545454545455</v>
      </c>
      <c r="H28" s="74" t="n">
        <f aca="false">(G49+I49+K49)/$B52</f>
        <v>55.5</v>
      </c>
      <c r="I28" s="75" t="n">
        <f aca="false">(L49+N49+P49)/$B52</f>
        <v>20.7727272727273</v>
      </c>
      <c r="J28" s="74" t="n">
        <f aca="false">(M49+O49+Q49)/$B52</f>
        <v>73.2272727272727</v>
      </c>
      <c r="K28" s="25"/>
      <c r="L28" s="25"/>
      <c r="M28" s="25"/>
      <c r="BL28" s="0"/>
      <c r="BM28" s="0"/>
      <c r="BN28" s="0"/>
      <c r="BO28" s="0"/>
      <c r="BP28" s="0"/>
    </row>
    <row r="29" customFormat="false" ht="15" hidden="false" customHeight="false" outlineLevel="0" collapsed="false">
      <c r="A29" s="45" t="n">
        <v>36678</v>
      </c>
      <c r="B29" s="38" t="n">
        <v>15.9545454545455</v>
      </c>
      <c r="C29" s="72" t="n">
        <v>36.3636363636364</v>
      </c>
      <c r="D29" s="42" t="n">
        <v>36678</v>
      </c>
      <c r="E29" s="43" t="n">
        <v>22</v>
      </c>
      <c r="F29" s="42" t="n">
        <v>36678</v>
      </c>
      <c r="G29" s="73" t="n">
        <f aca="false">(F50+H50+J50)/$B53</f>
        <v>15.9545454545455</v>
      </c>
      <c r="H29" s="74" t="n">
        <f aca="false">(G50+I50+K50)/$B53</f>
        <v>36.3636363636364</v>
      </c>
      <c r="I29" s="75" t="n">
        <f aca="false">(L50+N50+P50)/$B53</f>
        <v>30.7727272727273</v>
      </c>
      <c r="J29" s="74" t="n">
        <f aca="false">(M50+O50+Q50)/$B53</f>
        <v>68.8181818181818</v>
      </c>
      <c r="K29" s="25"/>
      <c r="L29" s="25"/>
      <c r="M29" s="25"/>
      <c r="BL29" s="0"/>
      <c r="BM29" s="0"/>
      <c r="BN29" s="0"/>
      <c r="BO29" s="0"/>
      <c r="BP29" s="0"/>
    </row>
    <row r="30" customFormat="false" ht="15" hidden="false" customHeight="false" outlineLevel="0" collapsed="false">
      <c r="A30" s="45" t="n">
        <v>36708</v>
      </c>
      <c r="B30" s="38" t="n">
        <v>11.7777777777778</v>
      </c>
      <c r="C30" s="72" t="n">
        <v>28.1111111111111</v>
      </c>
      <c r="D30" s="42" t="n">
        <v>36708</v>
      </c>
      <c r="E30" s="43" t="n">
        <v>18</v>
      </c>
      <c r="F30" s="42" t="n">
        <v>36708</v>
      </c>
      <c r="G30" s="73" t="n">
        <f aca="false">(F51+H51+J51)/$B54</f>
        <v>11.7777777777778</v>
      </c>
      <c r="H30" s="74" t="n">
        <f aca="false">(G51+I51+K51)/$B54</f>
        <v>28.1111111111111</v>
      </c>
      <c r="I30" s="75" t="n">
        <f aca="false">(L51+N51+P51)/$B54</f>
        <v>37.5555555555556</v>
      </c>
      <c r="J30" s="74" t="n">
        <f aca="false">(M51+O51+Q51)/$B54</f>
        <v>40.7777777777778</v>
      </c>
      <c r="K30" s="25"/>
      <c r="L30" s="25"/>
      <c r="M30" s="25"/>
      <c r="W30" s="46"/>
      <c r="X30" s="46"/>
      <c r="BL30" s="0"/>
      <c r="BM30" s="0"/>
      <c r="BN30" s="0"/>
      <c r="BO30" s="0"/>
      <c r="BP30" s="0"/>
    </row>
    <row r="31" customFormat="false" ht="15" hidden="false" customHeight="false" outlineLevel="0" collapsed="false">
      <c r="A31" s="45" t="n">
        <v>36739</v>
      </c>
      <c r="B31" s="38" t="n">
        <v>36.7391304347826</v>
      </c>
      <c r="C31" s="72" t="n">
        <v>46.4782608695652</v>
      </c>
      <c r="D31" s="42" t="n">
        <v>36739</v>
      </c>
      <c r="E31" s="43" t="n">
        <v>23</v>
      </c>
      <c r="F31" s="42" t="n">
        <v>36739</v>
      </c>
      <c r="G31" s="73" t="n">
        <f aca="false">(F52+H52+J52)/$B55</f>
        <v>36.7391304347826</v>
      </c>
      <c r="H31" s="74" t="n">
        <f aca="false">(G52+I52+K52)/$B55</f>
        <v>46.4782608695652</v>
      </c>
      <c r="I31" s="75" t="n">
        <f aca="false">(L52+N52+P52)/$B55</f>
        <v>40.304347826087</v>
      </c>
      <c r="J31" s="74" t="n">
        <f aca="false">(M52+O52+Q52)/$B55</f>
        <v>48.4347826086957</v>
      </c>
      <c r="K31" s="25"/>
      <c r="L31" s="25"/>
      <c r="M31" s="25"/>
      <c r="X31" s="46"/>
      <c r="Y31" s="46"/>
      <c r="BM31" s="0"/>
      <c r="BN31" s="0"/>
      <c r="BO31" s="0"/>
      <c r="BP31" s="0"/>
    </row>
    <row r="32" customFormat="false" ht="15" hidden="false" customHeight="false" outlineLevel="0" collapsed="false">
      <c r="A32" s="45" t="n">
        <f aca="false">D13</f>
        <v>36770</v>
      </c>
      <c r="B32" s="38" t="n">
        <f aca="false">G32</f>
        <v>27.5</v>
      </c>
      <c r="C32" s="72" t="n">
        <f aca="false">H32</f>
        <v>40.2</v>
      </c>
      <c r="D32" s="42" t="n">
        <v>36770</v>
      </c>
      <c r="E32" s="43" t="n">
        <v>20</v>
      </c>
      <c r="F32" s="42" t="n">
        <v>36770</v>
      </c>
      <c r="G32" s="73" t="n">
        <f aca="false">(F53+H53+J53)/$B56</f>
        <v>27.5</v>
      </c>
      <c r="H32" s="74" t="n">
        <f aca="false">(G53+I53+K53)/$B56</f>
        <v>40.2</v>
      </c>
      <c r="I32" s="75" t="n">
        <f aca="false">(L53+N53+P53)/$B56</f>
        <v>79.3</v>
      </c>
      <c r="J32" s="74" t="n">
        <f aca="false">(M53+O53+Q53)/$B56</f>
        <v>68</v>
      </c>
      <c r="K32" s="25"/>
      <c r="L32" s="25"/>
      <c r="M32" s="25"/>
      <c r="W32" s="24"/>
      <c r="X32" s="46"/>
      <c r="Y32" s="46"/>
      <c r="BM32" s="0"/>
      <c r="BN32" s="0"/>
      <c r="BO32" s="0"/>
      <c r="BP32" s="0"/>
    </row>
    <row r="33" customFormat="false" ht="15" hidden="false" customHeight="false" outlineLevel="0" collapsed="false">
      <c r="A33" s="45" t="n">
        <v>36800</v>
      </c>
      <c r="B33" s="38" t="n">
        <f aca="false">G33</f>
        <v>38.6363636363636</v>
      </c>
      <c r="C33" s="72" t="n">
        <f aca="false">H33</f>
        <v>29.9545454545455</v>
      </c>
      <c r="D33" s="42" t="n">
        <v>36800</v>
      </c>
      <c r="E33" s="43" t="n">
        <v>22</v>
      </c>
      <c r="F33" s="42" t="n">
        <v>36800</v>
      </c>
      <c r="G33" s="73" t="n">
        <f aca="false">(F54+H54+J54)/$B57</f>
        <v>38.6363636363636</v>
      </c>
      <c r="H33" s="74" t="n">
        <f aca="false">(G54+I54+K54)/$B57</f>
        <v>29.9545454545455</v>
      </c>
      <c r="I33" s="75" t="n">
        <f aca="false">(L54+N54+P54)/$B57</f>
        <v>121.681818181818</v>
      </c>
      <c r="J33" s="74" t="n">
        <f aca="false">(M54+O54+Q54)/$B57</f>
        <v>57.8636363636364</v>
      </c>
      <c r="K33" s="25"/>
      <c r="L33" s="25"/>
      <c r="M33" s="25"/>
      <c r="W33" s="24"/>
      <c r="X33" s="46"/>
      <c r="Y33" s="46"/>
      <c r="BM33" s="0"/>
      <c r="BN33" s="0"/>
      <c r="BO33" s="0"/>
      <c r="BP33" s="0"/>
    </row>
    <row r="34" customFormat="false" ht="15" hidden="false" customHeight="false" outlineLevel="0" collapsed="false">
      <c r="A34" s="45" t="n">
        <f aca="false">D15</f>
        <v>36831</v>
      </c>
      <c r="B34" s="38" t="n">
        <f aca="false">G34</f>
        <v>43.0476190476191</v>
      </c>
      <c r="C34" s="72" t="n">
        <f aca="false">H34</f>
        <v>37.952380952381</v>
      </c>
      <c r="D34" s="42" t="n">
        <v>36831</v>
      </c>
      <c r="E34" s="43" t="n">
        <v>21</v>
      </c>
      <c r="F34" s="42" t="n">
        <v>36831</v>
      </c>
      <c r="G34" s="73" t="n">
        <f aca="false">(F55+H55+J55)/$B58</f>
        <v>43.0476190476191</v>
      </c>
      <c r="H34" s="74" t="n">
        <f aca="false">(G55+I55+K55)/$B58</f>
        <v>37.952380952381</v>
      </c>
      <c r="I34" s="75" t="n">
        <f aca="false">(L55+N55+P55)/$B58</f>
        <v>152.809523809524</v>
      </c>
      <c r="J34" s="74" t="n">
        <f aca="false">(M55+O55+Q55)/$B58</f>
        <v>59.4285714285714</v>
      </c>
      <c r="K34" s="25"/>
      <c r="L34" s="25"/>
      <c r="M34" s="25"/>
      <c r="W34" s="24"/>
      <c r="X34" s="47"/>
      <c r="Y34" s="48"/>
      <c r="BM34" s="0"/>
      <c r="BN34" s="0"/>
      <c r="BO34" s="0"/>
      <c r="BP34" s="0"/>
    </row>
    <row r="35" customFormat="false" ht="15" hidden="false" customHeight="false" outlineLevel="0" collapsed="false">
      <c r="A35" s="76" t="n">
        <v>36861</v>
      </c>
      <c r="B35" s="38" t="n">
        <f aca="false">G35</f>
        <v>6.57142857142857</v>
      </c>
      <c r="C35" s="72" t="n">
        <f aca="false">H35</f>
        <v>34.8571428571429</v>
      </c>
      <c r="D35" s="42" t="n">
        <v>36861</v>
      </c>
      <c r="E35" s="43" t="n">
        <v>14</v>
      </c>
      <c r="F35" s="42" t="n">
        <v>36861</v>
      </c>
      <c r="G35" s="73" t="n">
        <f aca="false">(F56+H56+J56)/$B59</f>
        <v>6.57142857142857</v>
      </c>
      <c r="H35" s="74" t="n">
        <f aca="false">(G56+I56+K56)/$B59</f>
        <v>34.8571428571429</v>
      </c>
      <c r="I35" s="75" t="n">
        <f aca="false">(L56+N56+P56)/$B59</f>
        <v>70.4285714285714</v>
      </c>
      <c r="J35" s="74" t="n">
        <f aca="false">(M56+O56+Q56)/$B59</f>
        <v>38.9285714285714</v>
      </c>
      <c r="K35" s="25"/>
      <c r="L35" s="25"/>
      <c r="M35" s="25"/>
      <c r="W35" s="24"/>
      <c r="X35" s="47"/>
      <c r="Y35" s="48"/>
      <c r="BM35" s="0"/>
      <c r="BN35" s="0"/>
      <c r="BO35" s="0"/>
      <c r="BP35" s="0"/>
    </row>
    <row r="36" customFormat="false" ht="15" hidden="false" customHeight="false" outlineLevel="0" collapsed="false">
      <c r="A36" s="76" t="n">
        <v>36892</v>
      </c>
      <c r="B36" s="38" t="n">
        <f aca="false">G36</f>
        <v>10.2727272727273</v>
      </c>
      <c r="C36" s="72" t="n">
        <f aca="false">H36</f>
        <v>32.1363636363636</v>
      </c>
      <c r="D36" s="42" t="n">
        <v>36892</v>
      </c>
      <c r="E36" s="43" t="n">
        <v>22</v>
      </c>
      <c r="F36" s="42" t="n">
        <v>36892</v>
      </c>
      <c r="G36" s="73" t="n">
        <f aca="false">(F57+H57+J57)/$B60</f>
        <v>10.2727272727273</v>
      </c>
      <c r="H36" s="74" t="n">
        <f aca="false">(G57+I57+K57)/$B60</f>
        <v>32.1363636363636</v>
      </c>
      <c r="I36" s="75" t="n">
        <f aca="false">(L57+N57+P57)/$B60</f>
        <v>66.0909090909091</v>
      </c>
      <c r="J36" s="74" t="n">
        <f aca="false">(M57+O57+Q57)/$B60</f>
        <v>50.0909090909091</v>
      </c>
      <c r="K36" s="25"/>
      <c r="L36" s="25"/>
      <c r="M36" s="25"/>
      <c r="W36" s="24"/>
      <c r="X36" s="47"/>
      <c r="Y36" s="48"/>
      <c r="BM36" s="0"/>
      <c r="BN36" s="0"/>
      <c r="BO36" s="0"/>
      <c r="BP36" s="0"/>
    </row>
    <row r="37" customFormat="false" ht="15" hidden="false" customHeight="false" outlineLevel="0" collapsed="false">
      <c r="A37" s="76" t="n">
        <v>36923</v>
      </c>
      <c r="B37" s="38" t="n">
        <f aca="false">G37</f>
        <v>8.78947368421053</v>
      </c>
      <c r="C37" s="72" t="n">
        <f aca="false">H37</f>
        <v>13.2105263157895</v>
      </c>
      <c r="D37" s="42" t="n">
        <v>36923</v>
      </c>
      <c r="E37" s="43" t="n">
        <v>19</v>
      </c>
      <c r="F37" s="42" t="n">
        <v>36923</v>
      </c>
      <c r="G37" s="73" t="n">
        <f aca="false">(F59+H59+J59)/$B61</f>
        <v>8.78947368421053</v>
      </c>
      <c r="H37" s="74" t="n">
        <f aca="false">(G59+I59+K59)/$B61</f>
        <v>13.2105263157895</v>
      </c>
      <c r="I37" s="75" t="n">
        <f aca="false">(L59+N59+P59)/B$61</f>
        <v>64.1578947368421</v>
      </c>
      <c r="J37" s="74" t="n">
        <f aca="false">(M59+O59+Q59)/B$61</f>
        <v>38.1052631578947</v>
      </c>
      <c r="K37" s="25"/>
      <c r="L37" s="25"/>
      <c r="M37" s="25"/>
      <c r="W37" s="24"/>
      <c r="X37" s="47"/>
      <c r="Y37" s="48"/>
      <c r="BM37" s="0"/>
      <c r="BN37" s="0"/>
      <c r="BO37" s="0"/>
      <c r="BP37" s="0"/>
    </row>
    <row r="38" customFormat="false" ht="15" hidden="false" customHeight="false" outlineLevel="0" collapsed="false">
      <c r="A38" s="76" t="n">
        <v>36951</v>
      </c>
      <c r="B38" s="38" t="n">
        <f aca="false">G38</f>
        <v>16.7</v>
      </c>
      <c r="C38" s="72" t="n">
        <f aca="false">H38</f>
        <v>25.1</v>
      </c>
      <c r="D38" s="42" t="n">
        <v>36951</v>
      </c>
      <c r="E38" s="43" t="n">
        <f aca="false">E39</f>
        <v>10</v>
      </c>
      <c r="F38" s="42" t="n">
        <v>36951</v>
      </c>
      <c r="G38" s="73" t="n">
        <f aca="false">(F59+H59+J59)/$B62</f>
        <v>16.7</v>
      </c>
      <c r="H38" s="74" t="n">
        <f aca="false">(G59+I59+K59)/$B62</f>
        <v>25.1</v>
      </c>
      <c r="I38" s="75" t="n">
        <f aca="false">(L59+N59+P59)/$B62</f>
        <v>121.9</v>
      </c>
      <c r="J38" s="74" t="n">
        <f aca="false">(M59+O59+Q59)/$B62</f>
        <v>72.4</v>
      </c>
      <c r="K38" s="25"/>
      <c r="L38" s="25"/>
      <c r="M38" s="25"/>
      <c r="W38" s="24"/>
      <c r="X38" s="47"/>
      <c r="Y38" s="48"/>
      <c r="BM38" s="0"/>
      <c r="BN38" s="0"/>
      <c r="BO38" s="0"/>
      <c r="BP38" s="0"/>
    </row>
    <row r="39" customFormat="false" ht="15.75" hidden="false" customHeight="false" outlineLevel="0" collapsed="false">
      <c r="A39" s="77" t="str">
        <f aca="false">D20</f>
        <v>Mar. 14</v>
      </c>
      <c r="B39" s="78" t="n">
        <f aca="false">G39</f>
        <v>27</v>
      </c>
      <c r="C39" s="79" t="n">
        <f aca="false">H39</f>
        <v>30</v>
      </c>
      <c r="D39" s="80" t="str">
        <f aca="false">D20</f>
        <v>Mar. 14</v>
      </c>
      <c r="E39" s="81" t="n">
        <v>10</v>
      </c>
      <c r="G39" s="69" t="n">
        <f aca="false">E20+H20+K20</f>
        <v>27</v>
      </c>
      <c r="H39" s="70" t="n">
        <f aca="false">F20+I20+L20</f>
        <v>30</v>
      </c>
      <c r="I39" s="69" t="n">
        <f aca="false">N20+Q20+T20</f>
        <v>152</v>
      </c>
      <c r="J39" s="70" t="n">
        <f aca="false">O20+R20+U20</f>
        <v>110</v>
      </c>
      <c r="K39" s="25"/>
      <c r="L39" s="25"/>
      <c r="M39" s="25"/>
      <c r="W39" s="24"/>
      <c r="X39" s="47"/>
      <c r="Y39" s="48"/>
      <c r="BM39" s="0"/>
      <c r="BN39" s="0"/>
      <c r="BO39" s="0"/>
      <c r="BP39" s="0"/>
    </row>
    <row r="40" customFormat="false" ht="16.5" hidden="false" customHeight="true" outlineLevel="0" collapsed="false">
      <c r="A40" s="76"/>
      <c r="B40" s="38"/>
      <c r="C40" s="79"/>
      <c r="E40" s="82"/>
      <c r="F40" s="82"/>
      <c r="K40" s="25"/>
      <c r="L40" s="25"/>
      <c r="M40" s="25"/>
      <c r="V40" s="24"/>
      <c r="W40" s="46"/>
      <c r="X40" s="46"/>
      <c r="BM40" s="0"/>
      <c r="BN40" s="0"/>
      <c r="BO40" s="0"/>
      <c r="BP40" s="0"/>
    </row>
    <row r="41" customFormat="false" ht="16.5" hidden="false" customHeight="true" outlineLevel="0" collapsed="false">
      <c r="A41" s="76"/>
      <c r="B41" s="38"/>
      <c r="C41" s="79"/>
      <c r="F41" s="82"/>
      <c r="K41" s="25"/>
      <c r="L41" s="25"/>
      <c r="M41" s="25"/>
      <c r="V41" s="24"/>
      <c r="W41" s="47"/>
      <c r="X41" s="48"/>
      <c r="BM41" s="0"/>
      <c r="BN41" s="0"/>
      <c r="BO41" s="0"/>
      <c r="BP41" s="0"/>
    </row>
    <row r="42" customFormat="false" ht="13.5" hidden="false" customHeight="true" outlineLevel="0" collapsed="false">
      <c r="A42" s="76"/>
      <c r="B42" s="38"/>
      <c r="C42" s="79"/>
      <c r="F42" s="75" t="s">
        <v>13</v>
      </c>
      <c r="G42" s="83" t="s">
        <v>22</v>
      </c>
      <c r="H42" s="75" t="s">
        <v>13</v>
      </c>
      <c r="I42" s="83" t="s">
        <v>23</v>
      </c>
      <c r="J42" s="84" t="s">
        <v>24</v>
      </c>
      <c r="K42" s="84" t="s">
        <v>23</v>
      </c>
      <c r="L42" s="84" t="s">
        <v>24</v>
      </c>
      <c r="M42" s="84" t="s">
        <v>23</v>
      </c>
      <c r="N42" s="84" t="s">
        <v>13</v>
      </c>
      <c r="O42" s="84" t="s">
        <v>23</v>
      </c>
      <c r="P42" s="84" t="s">
        <v>24</v>
      </c>
      <c r="Q42" s="84" t="s">
        <v>23</v>
      </c>
      <c r="V42" s="24"/>
      <c r="BO42" s="0"/>
      <c r="BP42" s="0"/>
    </row>
    <row r="43" customFormat="false" ht="12.75" hidden="false" customHeight="true" outlineLevel="0" collapsed="false">
      <c r="A43" s="76"/>
      <c r="B43" s="38"/>
      <c r="C43" s="79"/>
      <c r="F43" s="43" t="s">
        <v>7</v>
      </c>
      <c r="G43" s="43"/>
      <c r="H43" s="43" t="s">
        <v>8</v>
      </c>
      <c r="I43" s="43"/>
      <c r="J43" s="43" t="s">
        <v>9</v>
      </c>
      <c r="K43" s="43"/>
      <c r="L43" s="43" t="s">
        <v>10</v>
      </c>
      <c r="M43" s="43"/>
      <c r="N43" s="43" t="s">
        <v>11</v>
      </c>
      <c r="O43" s="43"/>
      <c r="P43" s="43" t="s">
        <v>12</v>
      </c>
      <c r="Q43" s="85"/>
      <c r="V43" s="24"/>
      <c r="BO43" s="0"/>
      <c r="BP43" s="0"/>
    </row>
    <row r="44" customFormat="false" ht="21" hidden="false" customHeight="true" outlineLevel="0" collapsed="false">
      <c r="E44" s="42" t="n">
        <v>36495</v>
      </c>
      <c r="F44" s="43" t="n">
        <v>4</v>
      </c>
      <c r="G44" s="86" t="n">
        <v>0</v>
      </c>
      <c r="H44" s="43" t="n">
        <v>11</v>
      </c>
      <c r="I44" s="86" t="n">
        <v>0</v>
      </c>
      <c r="J44" s="43" t="n">
        <v>11</v>
      </c>
      <c r="K44" s="86" t="n">
        <v>0</v>
      </c>
      <c r="L44" s="43" t="n">
        <v>2</v>
      </c>
      <c r="M44" s="86" t="n">
        <v>0</v>
      </c>
      <c r="N44" s="43" t="n">
        <v>8</v>
      </c>
      <c r="O44" s="86" t="n">
        <v>0</v>
      </c>
      <c r="P44" s="43" t="n">
        <v>14</v>
      </c>
      <c r="Q44" s="87" t="n">
        <v>0</v>
      </c>
      <c r="BO44" s="0"/>
      <c r="BP44" s="0"/>
    </row>
    <row r="45" customFormat="false" ht="13.5" hidden="false" customHeight="false" outlineLevel="0" collapsed="false">
      <c r="A45" s="24"/>
      <c r="B45" s="25"/>
      <c r="C45" s="88" t="s">
        <v>25</v>
      </c>
      <c r="D45" s="88" t="s">
        <v>26</v>
      </c>
      <c r="E45" s="42" t="n">
        <v>36526</v>
      </c>
      <c r="F45" s="43" t="n">
        <v>36</v>
      </c>
      <c r="G45" s="86" t="n">
        <v>57</v>
      </c>
      <c r="H45" s="43" t="n">
        <v>95</v>
      </c>
      <c r="I45" s="86" t="n">
        <v>431</v>
      </c>
      <c r="J45" s="43" t="n">
        <v>68</v>
      </c>
      <c r="K45" s="86" t="n">
        <v>138</v>
      </c>
      <c r="L45" s="43" t="n">
        <v>60</v>
      </c>
      <c r="M45" s="86" t="n">
        <v>124</v>
      </c>
      <c r="N45" s="43" t="n">
        <v>159</v>
      </c>
      <c r="O45" s="86" t="n">
        <v>542</v>
      </c>
      <c r="P45" s="43" t="n">
        <v>177</v>
      </c>
      <c r="Q45" s="87" t="n">
        <v>239</v>
      </c>
      <c r="BQ45" s="25"/>
    </row>
    <row r="46" customFormat="false" ht="13.5" hidden="false" customHeight="false" outlineLevel="0" collapsed="false">
      <c r="A46" s="24"/>
      <c r="B46" s="25"/>
      <c r="C46" s="89"/>
      <c r="D46" s="88"/>
      <c r="E46" s="42" t="n">
        <v>36557</v>
      </c>
      <c r="F46" s="43" t="n">
        <v>3</v>
      </c>
      <c r="G46" s="86" t="n">
        <v>54</v>
      </c>
      <c r="H46" s="43" t="n">
        <v>196</v>
      </c>
      <c r="I46" s="86" t="n">
        <v>520</v>
      </c>
      <c r="J46" s="43" t="n">
        <v>149</v>
      </c>
      <c r="K46" s="86" t="n">
        <v>124</v>
      </c>
      <c r="L46" s="43" t="n">
        <v>100</v>
      </c>
      <c r="M46" s="86" t="n">
        <v>268</v>
      </c>
      <c r="N46" s="43" t="n">
        <v>205</v>
      </c>
      <c r="O46" s="86" t="n">
        <v>416</v>
      </c>
      <c r="P46" s="43" t="n">
        <v>243</v>
      </c>
      <c r="Q46" s="87" t="n">
        <v>149</v>
      </c>
      <c r="BQ46" s="25"/>
    </row>
    <row r="47" customFormat="false" ht="13.5" hidden="false" customHeight="false" outlineLevel="0" collapsed="false">
      <c r="A47" s="15" t="n">
        <v>36495</v>
      </c>
      <c r="B47" s="16" t="n">
        <v>12</v>
      </c>
      <c r="C47" s="16" t="n">
        <v>50</v>
      </c>
      <c r="D47" s="88" t="n">
        <v>0</v>
      </c>
      <c r="E47" s="42" t="n">
        <v>36586</v>
      </c>
      <c r="F47" s="43" t="n">
        <v>0</v>
      </c>
      <c r="G47" s="86" t="n">
        <v>0</v>
      </c>
      <c r="H47" s="43" t="n">
        <v>103</v>
      </c>
      <c r="I47" s="86" t="n">
        <v>562</v>
      </c>
      <c r="J47" s="43" t="n">
        <v>80</v>
      </c>
      <c r="K47" s="86" t="n">
        <v>94</v>
      </c>
      <c r="L47" s="43" t="n">
        <v>123</v>
      </c>
      <c r="M47" s="86" t="n">
        <v>343</v>
      </c>
      <c r="N47" s="43" t="n">
        <v>290</v>
      </c>
      <c r="O47" s="86" t="n">
        <v>722</v>
      </c>
      <c r="P47" s="43" t="n">
        <v>357</v>
      </c>
      <c r="Q47" s="87" t="n">
        <v>350</v>
      </c>
      <c r="BQ47" s="25"/>
    </row>
    <row r="48" customFormat="false" ht="13.5" hidden="false" customHeight="false" outlineLevel="0" collapsed="false">
      <c r="A48" s="15" t="n">
        <v>36526</v>
      </c>
      <c r="B48" s="16" t="n">
        <v>20</v>
      </c>
      <c r="C48" s="16" t="n">
        <v>601</v>
      </c>
      <c r="D48" s="88" t="n">
        <v>1540</v>
      </c>
      <c r="E48" s="42" t="n">
        <v>36617</v>
      </c>
      <c r="F48" s="43" t="n">
        <v>93</v>
      </c>
      <c r="G48" s="86" t="n">
        <v>87</v>
      </c>
      <c r="H48" s="43" t="n">
        <v>83</v>
      </c>
      <c r="I48" s="86" t="n">
        <v>531</v>
      </c>
      <c r="J48" s="43" t="n">
        <v>166</v>
      </c>
      <c r="K48" s="86" t="n">
        <v>304</v>
      </c>
      <c r="L48" s="43" t="n">
        <v>72</v>
      </c>
      <c r="M48" s="86" t="n">
        <v>315</v>
      </c>
      <c r="N48" s="43" t="n">
        <v>559</v>
      </c>
      <c r="O48" s="86" t="n">
        <v>882</v>
      </c>
      <c r="P48" s="43" t="n">
        <v>270</v>
      </c>
      <c r="Q48" s="87" t="n">
        <v>429</v>
      </c>
      <c r="BQ48" s="25"/>
    </row>
    <row r="49" customFormat="false" ht="13.5" hidden="false" customHeight="false" outlineLevel="0" collapsed="false">
      <c r="A49" s="15" t="n">
        <v>36557</v>
      </c>
      <c r="B49" s="16" t="n">
        <v>20</v>
      </c>
      <c r="C49" s="16" t="n">
        <v>906</v>
      </c>
      <c r="D49" s="88" t="n">
        <v>1548</v>
      </c>
      <c r="E49" s="42" t="n">
        <v>36647</v>
      </c>
      <c r="F49" s="43" t="n">
        <v>153</v>
      </c>
      <c r="G49" s="86" t="n">
        <v>200</v>
      </c>
      <c r="H49" s="43" t="n">
        <v>55</v>
      </c>
      <c r="I49" s="86" t="n">
        <v>676</v>
      </c>
      <c r="J49" s="43" t="n">
        <v>88</v>
      </c>
      <c r="K49" s="86" t="n">
        <v>345</v>
      </c>
      <c r="L49" s="43" t="n">
        <v>106</v>
      </c>
      <c r="M49" s="86" t="n">
        <v>533</v>
      </c>
      <c r="N49" s="43" t="n">
        <v>218</v>
      </c>
      <c r="O49" s="86" t="n">
        <v>656</v>
      </c>
      <c r="P49" s="43" t="n">
        <v>133</v>
      </c>
      <c r="Q49" s="87" t="n">
        <v>422</v>
      </c>
      <c r="BQ49" s="25"/>
    </row>
    <row r="50" customFormat="false" ht="13.5" hidden="false" customHeight="false" outlineLevel="0" collapsed="false">
      <c r="A50" s="15" t="n">
        <v>36586</v>
      </c>
      <c r="B50" s="16" t="n">
        <v>23</v>
      </c>
      <c r="C50" s="16" t="n">
        <v>953</v>
      </c>
      <c r="D50" s="88" t="n">
        <v>2130</v>
      </c>
      <c r="E50" s="42" t="n">
        <v>36678</v>
      </c>
      <c r="F50" s="43" t="n">
        <v>133</v>
      </c>
      <c r="G50" s="86" t="n">
        <v>195</v>
      </c>
      <c r="H50" s="43" t="n">
        <v>44</v>
      </c>
      <c r="I50" s="86" t="n">
        <v>380</v>
      </c>
      <c r="J50" s="43" t="n">
        <v>174</v>
      </c>
      <c r="K50" s="86" t="n">
        <v>225</v>
      </c>
      <c r="L50" s="43" t="n">
        <v>215</v>
      </c>
      <c r="M50" s="86" t="n">
        <v>503</v>
      </c>
      <c r="N50" s="43" t="n">
        <v>256</v>
      </c>
      <c r="O50" s="86" t="n">
        <v>502</v>
      </c>
      <c r="P50" s="43" t="n">
        <v>206</v>
      </c>
      <c r="Q50" s="87" t="n">
        <v>509</v>
      </c>
      <c r="BQ50" s="25"/>
    </row>
    <row r="51" customFormat="false" ht="13.5" hidden="false" customHeight="false" outlineLevel="0" collapsed="false">
      <c r="A51" s="15" t="n">
        <v>36617</v>
      </c>
      <c r="B51" s="16" t="n">
        <v>19</v>
      </c>
      <c r="C51" s="16" t="n">
        <v>1260</v>
      </c>
      <c r="D51" s="88" t="n">
        <f aca="false">G48+I48+K48+M48+O48+Q48</f>
        <v>2548</v>
      </c>
      <c r="E51" s="42" t="n">
        <v>36708</v>
      </c>
      <c r="F51" s="43" t="n">
        <v>58</v>
      </c>
      <c r="G51" s="86" t="n">
        <v>105</v>
      </c>
      <c r="H51" s="43" t="n">
        <v>78</v>
      </c>
      <c r="I51" s="86" t="n">
        <v>214</v>
      </c>
      <c r="J51" s="43" t="n">
        <v>76</v>
      </c>
      <c r="K51" s="86" t="n">
        <v>187</v>
      </c>
      <c r="L51" s="43" t="n">
        <v>168</v>
      </c>
      <c r="M51" s="86" t="n">
        <v>267</v>
      </c>
      <c r="N51" s="43" t="n">
        <v>230</v>
      </c>
      <c r="O51" s="86" t="n">
        <v>215</v>
      </c>
      <c r="P51" s="43" t="n">
        <v>278</v>
      </c>
      <c r="Q51" s="87" t="n">
        <v>252</v>
      </c>
      <c r="BQ51" s="25"/>
    </row>
    <row r="52" customFormat="false" ht="13.5" hidden="false" customHeight="false" outlineLevel="0" collapsed="false">
      <c r="A52" s="15" t="n">
        <v>36647</v>
      </c>
      <c r="B52" s="16" t="n">
        <v>22</v>
      </c>
      <c r="C52" s="16" t="n">
        <v>753</v>
      </c>
      <c r="D52" s="88" t="n">
        <f aca="false">G49+I49+K49+M49+O49+Q49</f>
        <v>2832</v>
      </c>
      <c r="E52" s="42" t="n">
        <v>36739</v>
      </c>
      <c r="F52" s="43" t="n">
        <v>209</v>
      </c>
      <c r="G52" s="86" t="n">
        <v>150</v>
      </c>
      <c r="H52" s="43" t="n">
        <v>303</v>
      </c>
      <c r="I52" s="86" t="n">
        <v>589</v>
      </c>
      <c r="J52" s="43" t="n">
        <v>333</v>
      </c>
      <c r="K52" s="86" t="n">
        <v>330</v>
      </c>
      <c r="L52" s="43" t="n">
        <v>242</v>
      </c>
      <c r="M52" s="86" t="n">
        <v>435</v>
      </c>
      <c r="N52" s="43" t="n">
        <v>250</v>
      </c>
      <c r="O52" s="86" t="n">
        <v>283</v>
      </c>
      <c r="P52" s="43" t="n">
        <v>435</v>
      </c>
      <c r="Q52" s="87" t="n">
        <v>396</v>
      </c>
      <c r="BQ52" s="25"/>
    </row>
    <row r="53" customFormat="false" ht="13.5" hidden="false" customHeight="false" outlineLevel="0" collapsed="false">
      <c r="A53" s="15" t="n">
        <v>36678</v>
      </c>
      <c r="B53" s="16" t="n">
        <v>22</v>
      </c>
      <c r="C53" s="16" t="n">
        <v>1028</v>
      </c>
      <c r="D53" s="88" t="n">
        <f aca="false">G50+I50+K50+M50+O50+Q50</f>
        <v>2314</v>
      </c>
      <c r="E53" s="42" t="n">
        <v>36770</v>
      </c>
      <c r="F53" s="43" t="n">
        <v>273</v>
      </c>
      <c r="G53" s="86" t="n">
        <v>166</v>
      </c>
      <c r="H53" s="43" t="n">
        <v>171</v>
      </c>
      <c r="I53" s="86" t="n">
        <v>336</v>
      </c>
      <c r="J53" s="43" t="n">
        <v>106</v>
      </c>
      <c r="K53" s="86" t="n">
        <v>302</v>
      </c>
      <c r="L53" s="43" t="n">
        <v>516</v>
      </c>
      <c r="M53" s="86" t="n">
        <v>496</v>
      </c>
      <c r="N53" s="43" t="n">
        <v>421</v>
      </c>
      <c r="O53" s="86" t="n">
        <v>421</v>
      </c>
      <c r="P53" s="43" t="n">
        <v>649</v>
      </c>
      <c r="Q53" s="87" t="n">
        <v>443</v>
      </c>
      <c r="BQ53" s="25"/>
    </row>
    <row r="54" customFormat="false" ht="13.5" hidden="false" customHeight="false" outlineLevel="0" collapsed="false">
      <c r="A54" s="15" t="n">
        <f aca="false">D30</f>
        <v>36708</v>
      </c>
      <c r="B54" s="16" t="n">
        <v>18</v>
      </c>
      <c r="C54" s="16" t="n">
        <v>1187</v>
      </c>
      <c r="D54" s="88" t="n">
        <v>1240</v>
      </c>
      <c r="E54" s="42" t="n">
        <v>36800</v>
      </c>
      <c r="F54" s="43" t="n">
        <v>289</v>
      </c>
      <c r="G54" s="86" t="n">
        <v>160</v>
      </c>
      <c r="H54" s="43" t="n">
        <v>416</v>
      </c>
      <c r="I54" s="86" t="n">
        <v>335</v>
      </c>
      <c r="J54" s="43" t="n">
        <v>145</v>
      </c>
      <c r="K54" s="86" t="n">
        <v>164</v>
      </c>
      <c r="L54" s="43" t="n">
        <v>1230</v>
      </c>
      <c r="M54" s="86" t="n">
        <v>299</v>
      </c>
      <c r="N54" s="43" t="n">
        <v>519</v>
      </c>
      <c r="O54" s="86" t="n">
        <v>359</v>
      </c>
      <c r="P54" s="43" t="n">
        <v>928</v>
      </c>
      <c r="Q54" s="87" t="n">
        <v>615</v>
      </c>
      <c r="BQ54" s="25"/>
    </row>
    <row r="55" customFormat="false" ht="13.5" hidden="false" customHeight="false" outlineLevel="0" collapsed="false">
      <c r="A55" s="15" t="n">
        <v>36739</v>
      </c>
      <c r="B55" s="16" t="n">
        <f aca="false">E31</f>
        <v>23</v>
      </c>
      <c r="C55" s="16" t="n">
        <v>1772</v>
      </c>
      <c r="D55" s="16" t="n">
        <v>2187</v>
      </c>
      <c r="E55" s="42" t="n">
        <v>36831</v>
      </c>
      <c r="F55" s="43" t="n">
        <v>384</v>
      </c>
      <c r="G55" s="86" t="n">
        <v>166</v>
      </c>
      <c r="H55" s="43" t="n">
        <v>337</v>
      </c>
      <c r="I55" s="86" t="n">
        <v>332</v>
      </c>
      <c r="J55" s="43" t="n">
        <v>183</v>
      </c>
      <c r="K55" s="86" t="n">
        <v>299</v>
      </c>
      <c r="L55" s="43" t="n">
        <v>1561</v>
      </c>
      <c r="M55" s="86" t="n">
        <v>375</v>
      </c>
      <c r="N55" s="43" t="n">
        <v>454</v>
      </c>
      <c r="O55" s="86" t="n">
        <v>345</v>
      </c>
      <c r="P55" s="43" t="n">
        <v>1194</v>
      </c>
      <c r="Q55" s="87" t="n">
        <v>528</v>
      </c>
    </row>
    <row r="56" customFormat="false" ht="13.5" hidden="false" customHeight="false" outlineLevel="0" collapsed="false">
      <c r="A56" s="15" t="n">
        <v>36770</v>
      </c>
      <c r="B56" s="16" t="n">
        <f aca="false">E32</f>
        <v>20</v>
      </c>
      <c r="C56" s="16" t="n">
        <v>2136</v>
      </c>
      <c r="D56" s="16" t="n">
        <v>2165</v>
      </c>
      <c r="E56" s="42" t="n">
        <v>36861</v>
      </c>
      <c r="F56" s="43" t="n">
        <v>40</v>
      </c>
      <c r="G56" s="86" t="n">
        <v>122</v>
      </c>
      <c r="H56" s="90" t="n">
        <v>32</v>
      </c>
      <c r="I56" s="86" t="n">
        <v>192</v>
      </c>
      <c r="J56" s="43" t="n">
        <v>20</v>
      </c>
      <c r="K56" s="86" t="n">
        <v>174</v>
      </c>
      <c r="L56" s="43" t="n">
        <v>465</v>
      </c>
      <c r="M56" s="86" t="n">
        <v>139</v>
      </c>
      <c r="N56" s="43" t="n">
        <v>142</v>
      </c>
      <c r="O56" s="86" t="n">
        <v>194</v>
      </c>
      <c r="P56" s="43" t="n">
        <v>379</v>
      </c>
      <c r="Q56" s="87" t="n">
        <v>212</v>
      </c>
    </row>
    <row r="57" customFormat="false" ht="13.5" hidden="false" customHeight="false" outlineLevel="0" collapsed="false">
      <c r="A57" s="15" t="n">
        <v>36800</v>
      </c>
      <c r="B57" s="16" t="n">
        <f aca="false">E33</f>
        <v>22</v>
      </c>
      <c r="C57" s="16" t="n">
        <f aca="false">F54+H54+J54+L54+N54+P54+R54</f>
        <v>3527</v>
      </c>
      <c r="D57" s="16" t="n">
        <f aca="false">G54+I54+K54+M54+O54+Q54</f>
        <v>1932</v>
      </c>
      <c r="E57" s="40" t="n">
        <v>36892</v>
      </c>
      <c r="F57" s="91" t="n">
        <v>67</v>
      </c>
      <c r="G57" s="92" t="n">
        <v>145</v>
      </c>
      <c r="H57" s="93" t="n">
        <v>87</v>
      </c>
      <c r="I57" s="86" t="n">
        <v>346</v>
      </c>
      <c r="J57" s="43" t="n">
        <v>72</v>
      </c>
      <c r="K57" s="92" t="n">
        <v>216</v>
      </c>
      <c r="L57" s="43" t="n">
        <v>764</v>
      </c>
      <c r="M57" s="92" t="n">
        <v>506</v>
      </c>
      <c r="N57" s="43" t="n">
        <v>219</v>
      </c>
      <c r="O57" s="86" t="n">
        <v>219</v>
      </c>
      <c r="P57" s="43" t="n">
        <v>471</v>
      </c>
      <c r="Q57" s="94" t="n">
        <v>377</v>
      </c>
    </row>
    <row r="58" customFormat="false" ht="13.5" hidden="false" customHeight="false" outlineLevel="0" collapsed="false">
      <c r="A58" s="15" t="n">
        <v>36831</v>
      </c>
      <c r="B58" s="95" t="n">
        <f aca="false">E34</f>
        <v>21</v>
      </c>
      <c r="C58" s="16" t="n">
        <f aca="false">F55+H55+J55+L55+N55+P55+R55</f>
        <v>4113</v>
      </c>
      <c r="D58" s="16" t="n">
        <f aca="false">G55+I55+K55+M55+O55+Q55</f>
        <v>2045</v>
      </c>
      <c r="E58" s="40" t="n">
        <v>36923</v>
      </c>
      <c r="F58" s="91" t="n">
        <v>49</v>
      </c>
      <c r="G58" s="92" t="n">
        <v>56</v>
      </c>
      <c r="H58" s="93" t="n">
        <v>73</v>
      </c>
      <c r="I58" s="86" t="n">
        <v>317</v>
      </c>
      <c r="J58" s="43" t="n">
        <v>61</v>
      </c>
      <c r="K58" s="92" t="n">
        <v>163</v>
      </c>
      <c r="L58" s="43" t="n">
        <v>742</v>
      </c>
      <c r="M58" s="92" t="n">
        <v>414</v>
      </c>
      <c r="N58" s="91" t="n">
        <v>295</v>
      </c>
      <c r="O58" s="86" t="n">
        <v>223</v>
      </c>
      <c r="P58" s="43" t="n">
        <v>481</v>
      </c>
      <c r="Q58" s="94" t="n">
        <v>409</v>
      </c>
    </row>
    <row r="59" customFormat="false" ht="16.5" hidden="false" customHeight="false" outlineLevel="0" collapsed="false">
      <c r="A59" s="15" t="n">
        <v>36861</v>
      </c>
      <c r="B59" s="95" t="n">
        <f aca="false">E35</f>
        <v>14</v>
      </c>
      <c r="C59" s="16" t="n">
        <f aca="false">F56+H56+J56+L56+N56+P56</f>
        <v>1078</v>
      </c>
      <c r="D59" s="16" t="n">
        <f aca="false">G56+I56+K56+M56+O56+Q56</f>
        <v>1033</v>
      </c>
      <c r="E59" s="51" t="n">
        <v>36951</v>
      </c>
      <c r="F59" s="96" t="n">
        <v>32</v>
      </c>
      <c r="G59" s="96" t="n">
        <v>24</v>
      </c>
      <c r="H59" s="96" t="n">
        <v>84</v>
      </c>
      <c r="I59" s="96" t="n">
        <v>145</v>
      </c>
      <c r="J59" s="96" t="n">
        <v>51</v>
      </c>
      <c r="K59" s="96" t="n">
        <v>82</v>
      </c>
      <c r="L59" s="96" t="n">
        <v>569</v>
      </c>
      <c r="M59" s="96" t="n">
        <v>300</v>
      </c>
      <c r="N59" s="96" t="n">
        <v>297</v>
      </c>
      <c r="O59" s="96" t="n">
        <v>127</v>
      </c>
      <c r="P59" s="96" t="n">
        <v>353</v>
      </c>
      <c r="Q59" s="96" t="n">
        <v>297</v>
      </c>
    </row>
    <row r="60" customFormat="false" ht="13.5" hidden="false" customHeight="false" outlineLevel="0" collapsed="false">
      <c r="A60" s="15" t="n">
        <v>36892</v>
      </c>
      <c r="B60" s="95" t="n">
        <f aca="false">E36</f>
        <v>22</v>
      </c>
      <c r="C60" s="16" t="n">
        <f aca="false">F57+H57+J57+L57+N57+P57</f>
        <v>1680</v>
      </c>
      <c r="D60" s="16" t="n">
        <f aca="false">G57+I57+K57+M57+O57+Q57</f>
        <v>1809</v>
      </c>
      <c r="E60" s="68"/>
      <c r="F60" s="25"/>
      <c r="G60" s="26"/>
      <c r="K60" s="25"/>
      <c r="N60" s="26"/>
      <c r="BQ60" s="25"/>
    </row>
    <row r="61" customFormat="false" ht="15.75" hidden="false" customHeight="false" outlineLevel="0" collapsed="false">
      <c r="A61" s="15" t="n">
        <v>36923</v>
      </c>
      <c r="B61" s="95" t="n">
        <f aca="false">E37</f>
        <v>19</v>
      </c>
      <c r="C61" s="16" t="n">
        <f aca="false">F58+H58+J58+L58+N58+P58</f>
        <v>1701</v>
      </c>
      <c r="D61" s="16" t="n">
        <f aca="false">G58+I58+K58+M58+O58+Q58</f>
        <v>1582</v>
      </c>
      <c r="E61" s="97"/>
      <c r="F61" s="25"/>
      <c r="K61" s="25"/>
      <c r="L61" s="25"/>
      <c r="M61" s="25"/>
      <c r="O61" s="26"/>
      <c r="P61" s="26"/>
    </row>
    <row r="62" customFormat="false" ht="16.5" hidden="false" customHeight="false" outlineLevel="0" collapsed="false">
      <c r="A62" s="15" t="n">
        <v>36951</v>
      </c>
      <c r="B62" s="95" t="n">
        <f aca="false">E38</f>
        <v>10</v>
      </c>
      <c r="C62" s="98" t="n">
        <f aca="false">F59+H59+J59+L59+N59+P59</f>
        <v>1386</v>
      </c>
      <c r="D62" s="98" t="n">
        <f aca="false">G59+I59+K59+M59+O59+Q59</f>
        <v>975</v>
      </c>
      <c r="K62" s="25"/>
      <c r="L62" s="25"/>
      <c r="M62" s="25"/>
      <c r="N62" s="26"/>
      <c r="O62" s="26"/>
    </row>
    <row r="63" customFormat="false" ht="16.5" hidden="false" customHeight="false" outlineLevel="0" collapsed="false">
      <c r="A63" s="99" t="s">
        <v>27</v>
      </c>
      <c r="C63" s="98" t="n">
        <f aca="false">E20+H20+K20+N20+Q20+T20+W20</f>
        <v>179</v>
      </c>
      <c r="D63" s="98" t="n">
        <f aca="false">F20+I20+L20+O20+R20+U20</f>
        <v>140</v>
      </c>
      <c r="K63" s="25"/>
      <c r="L63" s="25"/>
      <c r="M63" s="25"/>
      <c r="N63" s="26"/>
      <c r="O63" s="26"/>
    </row>
    <row r="64" customFormat="false" ht="15.75" hidden="false" customHeight="false" outlineLevel="0" collapsed="false">
      <c r="C64" s="100" t="s">
        <v>28</v>
      </c>
      <c r="D64" s="101"/>
      <c r="K64" s="25"/>
      <c r="L64" s="25"/>
      <c r="M64" s="25"/>
      <c r="N64" s="26"/>
      <c r="O64" s="26"/>
    </row>
    <row r="65" customFormat="false" ht="12.75" hidden="false" customHeight="false" outlineLevel="0" collapsed="false">
      <c r="K65" s="25"/>
      <c r="L65" s="25"/>
      <c r="M65" s="25"/>
      <c r="N65" s="26"/>
      <c r="O65" s="26"/>
    </row>
    <row r="66" customFormat="false" ht="15" hidden="false" customHeight="false" outlineLevel="0" collapsed="false">
      <c r="B66" s="102"/>
      <c r="C66" s="48"/>
      <c r="K66" s="25"/>
      <c r="L66" s="25"/>
      <c r="M66" s="25"/>
      <c r="N66" s="26"/>
      <c r="O66" s="26"/>
    </row>
    <row r="67" customFormat="false" ht="15" hidden="false" customHeight="false" outlineLevel="0" collapsed="false">
      <c r="A67" s="103"/>
      <c r="B67" s="104"/>
      <c r="C67" s="105"/>
      <c r="K67" s="25"/>
      <c r="L67" s="25"/>
      <c r="M67" s="25"/>
      <c r="N67" s="26"/>
      <c r="O67" s="26"/>
    </row>
    <row r="68" customFormat="false" ht="15" hidden="false" customHeight="false" outlineLevel="0" collapsed="false">
      <c r="A68" s="105"/>
      <c r="B68" s="106"/>
      <c r="C68" s="107"/>
      <c r="K68" s="25"/>
      <c r="L68" s="25"/>
      <c r="M68" s="25"/>
      <c r="N68" s="26"/>
      <c r="O68" s="26"/>
    </row>
    <row r="69" customFormat="false" ht="15" hidden="false" customHeight="false" outlineLevel="0" collapsed="false">
      <c r="A69" s="107"/>
      <c r="B69" s="108"/>
      <c r="C69" s="109"/>
      <c r="K69" s="25"/>
      <c r="L69" s="25"/>
      <c r="M69" s="25"/>
      <c r="N69" s="26"/>
      <c r="O69" s="26"/>
    </row>
    <row r="70" customFormat="false" ht="15" hidden="false" customHeight="false" outlineLevel="0" collapsed="false">
      <c r="A70" s="109"/>
      <c r="B70" s="108"/>
      <c r="C70" s="109"/>
      <c r="I70" s="26"/>
      <c r="K70" s="25"/>
      <c r="L70" s="25"/>
      <c r="M70" s="25"/>
      <c r="N70" s="26"/>
      <c r="O70" s="26"/>
    </row>
    <row r="71" customFormat="false" ht="15" hidden="false" customHeight="false" outlineLevel="0" collapsed="false">
      <c r="A71" s="109"/>
      <c r="B71" s="110"/>
      <c r="C71" s="109"/>
      <c r="K71" s="25"/>
      <c r="L71" s="25"/>
      <c r="M71" s="25"/>
      <c r="O71" s="26"/>
      <c r="P71" s="26"/>
    </row>
    <row r="72" customFormat="false" ht="15" hidden="false" customHeight="false" outlineLevel="0" collapsed="false">
      <c r="A72" s="109"/>
      <c r="B72" s="111"/>
      <c r="C72" s="109"/>
    </row>
    <row r="73" customFormat="false" ht="15" hidden="false" customHeight="false" outlineLevel="0" collapsed="false">
      <c r="A73" s="109"/>
      <c r="B73" s="111"/>
      <c r="C73" s="109"/>
    </row>
    <row r="74" customFormat="false" ht="15" hidden="false" customHeight="false" outlineLevel="0" collapsed="false">
      <c r="A74" s="109"/>
      <c r="B74" s="111"/>
      <c r="C74" s="109"/>
    </row>
    <row r="75" customFormat="false" ht="15.75" hidden="false" customHeight="false" outlineLevel="0" collapsed="false">
      <c r="A75" s="109"/>
      <c r="B75" s="111"/>
      <c r="C75" s="109"/>
    </row>
    <row r="76" customFormat="false" ht="15.75" hidden="false" customHeight="false" outlineLevel="0" collapsed="false">
      <c r="A76" s="109"/>
      <c r="B76" s="112"/>
      <c r="C76" s="113"/>
    </row>
    <row r="77" customFormat="false" ht="15.75" hidden="false" customHeight="false" outlineLevel="0" collapsed="false">
      <c r="A77" s="114"/>
    </row>
    <row r="78" customFormat="false" ht="15" hidden="false" customHeight="false" outlineLevel="0" collapsed="false">
      <c r="B78" s="115"/>
      <c r="C78" s="115"/>
    </row>
    <row r="79" customFormat="false" ht="15" hidden="false" customHeight="false" outlineLevel="0" collapsed="false">
      <c r="A79" s="103"/>
      <c r="B79" s="105"/>
      <c r="C79" s="105"/>
    </row>
    <row r="80" customFormat="false" ht="15" hidden="false" customHeight="false" outlineLevel="0" collapsed="false">
      <c r="A80" s="105"/>
      <c r="B80" s="107"/>
      <c r="C80" s="107"/>
    </row>
    <row r="81" customFormat="false" ht="15" hidden="false" customHeight="false" outlineLevel="0" collapsed="false">
      <c r="A81" s="107"/>
      <c r="B81" s="111"/>
      <c r="C81" s="109"/>
    </row>
    <row r="82" customFormat="false" ht="15" hidden="false" customHeight="false" outlineLevel="0" collapsed="false">
      <c r="A82" s="109"/>
      <c r="B82" s="111"/>
      <c r="C82" s="109"/>
    </row>
    <row r="83" customFormat="false" ht="15" hidden="false" customHeight="false" outlineLevel="0" collapsed="false">
      <c r="A83" s="109"/>
      <c r="B83" s="111"/>
      <c r="C83" s="109"/>
    </row>
    <row r="84" customFormat="false" ht="15" hidden="false" customHeight="false" outlineLevel="0" collapsed="false">
      <c r="A84" s="109"/>
      <c r="B84" s="111"/>
      <c r="C84" s="109"/>
    </row>
    <row r="85" customFormat="false" ht="15.75" hidden="false" customHeight="false" outlineLevel="0" collapsed="false">
      <c r="A85" s="109"/>
      <c r="B85" s="111"/>
      <c r="C85" s="109"/>
    </row>
    <row r="86" customFormat="false" ht="15.75" hidden="false" customHeight="false" outlineLevel="0" collapsed="false">
      <c r="A86" s="109"/>
      <c r="B86" s="112"/>
      <c r="C86" s="113"/>
    </row>
    <row r="87" customFormat="false" ht="15.75" hidden="false" customHeight="false" outlineLevel="0" collapsed="false">
      <c r="A87" s="114"/>
    </row>
  </sheetData>
  <mergeCells count="15">
    <mergeCell ref="Y13:Z13"/>
    <mergeCell ref="Y14:Z14"/>
    <mergeCell ref="Y15:Z15"/>
    <mergeCell ref="Z20:AA20"/>
    <mergeCell ref="Z21:AA21"/>
    <mergeCell ref="Z22:AA22"/>
    <mergeCell ref="Z23:AA23"/>
    <mergeCell ref="Z26:AA26"/>
    <mergeCell ref="Z27:AA27"/>
    <mergeCell ref="W30:X30"/>
    <mergeCell ref="X31:Y31"/>
    <mergeCell ref="X32:Y32"/>
    <mergeCell ref="X33:Y33"/>
    <mergeCell ref="W40:X40"/>
    <mergeCell ref="B78:C78"/>
  </mergeCells>
  <printOptions headings="false" gridLines="false" gridLinesSet="true" horizontalCentered="false" verticalCentered="false"/>
  <pageMargins left="0.747916666666667" right="0.4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2000-06-16T17:53:09Z</dcterms:created>
  <dc:creator>carla hoffman</dc:creator>
  <dc:description>- Oracle 8i ODBC QueryFix Applied</dc:description>
  <dc:language>en-US</dc:language>
  <cp:lastModifiedBy>Kate Symes</cp:lastModifiedBy>
  <cp:lastPrinted>2001-03-14T20:57:44Z</cp:lastPrinted>
  <cp:revision>0</cp:revision>
  <dc:subject/>
  <dc:title/>
</cp:coreProperties>
</file>