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OIL" sheetId="4" state="visible" r:id="rId6"/>
    <sheet name="ICE-Power" sheetId="5" state="visible" r:id="rId7"/>
    <sheet name="ICE-Physical Gas" sheetId="6" state="visible" r:id="rId8"/>
    <sheet name="ICE-Financial Gas" sheetId="7" state="visible" r:id="rId9"/>
    <sheet name="ICE-ENA" sheetId="8" state="visible" r:id="rId10"/>
    <sheet name="ICE-EPM" sheetId="9" state="visible" r:id="rId11"/>
    <sheet name="ICE-ECC" sheetId="10" state="visible" r:id="rId12"/>
    <sheet name="DD-ENA" sheetId="11" state="visible" r:id="rId13"/>
    <sheet name="DD-EPM" sheetId="12" state="visible" r:id="rId14"/>
    <sheet name="DD-EGL" sheetId="13" state="visible" r:id="rId15"/>
    <sheet name="DD-Lookup" sheetId="14" state="visible" r:id="rId16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name="DELIV_CONV" vbProcedure="false">'DD-EPM'!$AF$10:$AG$38</definedName>
    <definedName function="false" hidden="false" name="UOM_CONV" vbProcedure="false">'DD-EPM'!$A$7:$B$42</definedName>
    <definedName function="false" hidden="false" localSheetId="4" name="TABLE" vbProcedure="false">'ICE-Power'!$A$9:$I$42</definedName>
    <definedName function="false" hidden="false" localSheetId="4" name="TABLE_10" vbProcedure="false">'ICE-Power'!$A$9:$I$38</definedName>
    <definedName function="false" hidden="false" localSheetId="4" name="TABLE_11" vbProcedure="false">'ICE-Power'!$A$9:$I$42</definedName>
    <definedName function="false" hidden="false" localSheetId="4" name="TABLE_12" vbProcedure="false">'ICE-Power'!$A$9:$I$45</definedName>
    <definedName function="false" hidden="false" localSheetId="4" name="TABLE_13" vbProcedure="false">'ICE-Power'!$A$9:$I$40</definedName>
    <definedName function="false" hidden="false" localSheetId="4" name="TABLE_14" vbProcedure="false">'ICE-Power'!$A$9:$I$52</definedName>
    <definedName function="false" hidden="false" localSheetId="4" name="TABLE_15" vbProcedure="false">'ICE-Power'!$A$9:$I$41</definedName>
    <definedName function="false" hidden="false" localSheetId="4" name="TABLE_16" vbProcedure="false">'ICE-Power'!$A$9:$I$47</definedName>
    <definedName function="false" hidden="false" localSheetId="4" name="TABLE_17" vbProcedure="false">'ICE-Power'!$A$9:$I$49</definedName>
    <definedName function="false" hidden="false" localSheetId="4" name="TABLE_18" vbProcedure="false">'ICE-Power'!$A$9:$I$53</definedName>
    <definedName function="false" hidden="false" localSheetId="4" name="TABLE_19" vbProcedure="false">'ICE-Power'!$A$9:$I$50</definedName>
    <definedName function="false" hidden="false" localSheetId="4" name="TABLE_2" vbProcedure="false">'ICE-Power'!$A$9:$I$45</definedName>
    <definedName function="false" hidden="false" localSheetId="4" name="TABLE_20" vbProcedure="false">'ICE-Power'!$A$9:$I$47</definedName>
    <definedName function="false" hidden="false" localSheetId="4" name="TABLE_21" vbProcedure="false">'ICE-Power'!$A$9:$I$47</definedName>
    <definedName function="false" hidden="false" localSheetId="4" name="TABLE_22" vbProcedure="false">'ICE-Power'!$A$9:$I$42</definedName>
    <definedName function="false" hidden="false" localSheetId="4" name="TABLE_23" vbProcedure="false">'ICE-Power'!$A$9:$I$42</definedName>
    <definedName function="false" hidden="false" localSheetId="4" name="TABLE_24" vbProcedure="false">'ICE-Power'!$A$9:$I$56</definedName>
    <definedName function="false" hidden="false" localSheetId="4" name="TABLE_25" vbProcedure="false">'ICE-Power'!$A$9:$I$54</definedName>
    <definedName function="false" hidden="false" localSheetId="4" name="TABLE_26" vbProcedure="false">'ICE-Power'!$A$9:$I$47</definedName>
    <definedName function="false" hidden="false" localSheetId="4" name="TABLE_27" vbProcedure="false">'ICE-Power'!$A$9:$I$47</definedName>
    <definedName function="false" hidden="false" localSheetId="4" name="TABLE_3" vbProcedure="false">'ICE-Power'!$A$9:$I$47</definedName>
    <definedName function="false" hidden="false" localSheetId="4" name="TABLE_4" vbProcedure="false">'ICE-Power'!$A$9:$I$47</definedName>
    <definedName function="false" hidden="false" localSheetId="4" name="TABLE_5" vbProcedure="false">'ICE-Power'!$A$9:$I$50</definedName>
    <definedName function="false" hidden="false" localSheetId="4" name="TABLE_6" vbProcedure="false">'ICE-Power'!$A$9:$I$51</definedName>
    <definedName function="false" hidden="false" localSheetId="4" name="TABLE_7" vbProcedure="false">'ICE-Power'!$A$9:$I$52</definedName>
    <definedName function="false" hidden="false" localSheetId="4" name="TABLE_8" vbProcedure="false">'ICE-Power'!$A$9:$I$47</definedName>
    <definedName function="false" hidden="false" localSheetId="4" name="TABLE_9" vbProcedure="false">'ICE-Power'!$A$9:$I$52</definedName>
    <definedName function="false" hidden="false" localSheetId="5" name="TABLE" vbProcedure="false">'ICE-Physical Gas'!$A$9:$I$47</definedName>
    <definedName function="false" hidden="false" localSheetId="5" name="TABLE_10" vbProcedure="false">'ICE-Physical Gas'!$A$9:$I$48</definedName>
    <definedName function="false" hidden="false" localSheetId="5" name="TABLE_11" vbProcedure="false">'ICE-Physical Gas'!$A$9:$I$43</definedName>
    <definedName function="false" hidden="false" localSheetId="5" name="TABLE_12" vbProcedure="false">'ICE-Physical Gas'!$A$9:$I$52</definedName>
    <definedName function="false" hidden="false" localSheetId="5" name="TABLE_13" vbProcedure="false">'ICE-Physical Gas'!$A$9:$I$50</definedName>
    <definedName function="false" hidden="false" localSheetId="5" name="TABLE_14" vbProcedure="false">'ICE-Physical Gas'!$A$9:$I$44</definedName>
    <definedName function="false" hidden="false" localSheetId="5" name="TABLE_15" vbProcedure="false">'ICE-Physical Gas'!$A$9:$I$49</definedName>
    <definedName function="false" hidden="false" localSheetId="5" name="TABLE_16" vbProcedure="false">'ICE-Physical Gas'!$A$9:$I$50</definedName>
    <definedName function="false" hidden="false" localSheetId="5" name="TABLE_17" vbProcedure="false">'ICE-Physical Gas'!$A$9:$I$54</definedName>
    <definedName function="false" hidden="false" localSheetId="5" name="TABLE_18" vbProcedure="false">'ICE-Physical Gas'!$A$9:$I$51</definedName>
    <definedName function="false" hidden="false" localSheetId="5" name="TABLE_19" vbProcedure="false">'ICE-Physical Gas'!$A$9:$I$53</definedName>
    <definedName function="false" hidden="false" localSheetId="5" name="TABLE_2" vbProcedure="false">'ICE-Physical Gas'!$A$9:$I$48</definedName>
    <definedName function="false" hidden="false" localSheetId="5" name="TABLE_20" vbProcedure="false">'ICE-Physical Gas'!$A$9:$I$59</definedName>
    <definedName function="false" hidden="false" localSheetId="5" name="TABLE_21" vbProcedure="false">'ICE-Physical Gas'!$A$9:$I$54</definedName>
    <definedName function="false" hidden="false" localSheetId="5" name="TABLE_22" vbProcedure="false">'ICE-Physical Gas'!$A$9:$I$56</definedName>
    <definedName function="false" hidden="false" localSheetId="5" name="TABLE_23" vbProcedure="false">'ICE-Physical Gas'!$A$9:$I$59</definedName>
    <definedName function="false" hidden="false" localSheetId="5" name="TABLE_24" vbProcedure="false">'ICE-Physical Gas'!$A$9:$I$59</definedName>
    <definedName function="false" hidden="false" localSheetId="5" name="TABLE_3" vbProcedure="false">'ICE-Physical Gas'!$A$9:$I$51</definedName>
    <definedName function="false" hidden="false" localSheetId="5" name="TABLE_4" vbProcedure="false">'ICE-Physical Gas'!$A$9:$I$37</definedName>
    <definedName function="false" hidden="false" localSheetId="5" name="TABLE_5" vbProcedure="false">'ICE-Physical Gas'!$A$9:$I$37</definedName>
    <definedName function="false" hidden="false" localSheetId="5" name="TABLE_6" vbProcedure="false">'ICE-Physical Gas'!$A$9:$I$48</definedName>
    <definedName function="false" hidden="false" localSheetId="5" name="TABLE_7" vbProcedure="false">'ICE-Physical Gas'!$A$9:$I$48</definedName>
    <definedName function="false" hidden="false" localSheetId="5" name="TABLE_8" vbProcedure="false">'ICE-Physical Gas'!$A$9:$I$41</definedName>
    <definedName function="false" hidden="false" localSheetId="5" name="TABLE_9" vbProcedure="false">'ICE-Physical Gas'!$A$9:$I$44</definedName>
    <definedName function="false" hidden="false" localSheetId="6" name="TABLE" vbProcedure="false">'ICE-Financial Gas'!$A$9:$I$24</definedName>
    <definedName function="false" hidden="false" localSheetId="6" name="TABLE_10" vbProcedure="false">'ICE-Financial Gas'!$A$9:$I$26</definedName>
    <definedName function="false" hidden="false" localSheetId="6" name="TABLE_11" vbProcedure="false">'ICE-Financial Gas'!$A$9:$I$21</definedName>
    <definedName function="false" hidden="false" localSheetId="6" name="TABLE_12" vbProcedure="false">'ICE-Financial Gas'!$A$9:$I$27</definedName>
    <definedName function="false" hidden="false" localSheetId="6" name="TABLE_13" vbProcedure="false">'ICE-Financial Gas'!$A$9:$I$24</definedName>
    <definedName function="false" hidden="false" localSheetId="6" name="TABLE_14" vbProcedure="false">'ICE-Financial Gas'!$A$9:$I$30</definedName>
    <definedName function="false" hidden="false" localSheetId="6" name="TABLE_15" vbProcedure="false">'ICE-Financial Gas'!$A$9:$I$26</definedName>
    <definedName function="false" hidden="false" localSheetId="6" name="TABLE_16" vbProcedure="false">'ICE-Financial Gas'!$A$9:$I$22</definedName>
    <definedName function="false" hidden="false" localSheetId="6" name="TABLE_17" vbProcedure="false">'ICE-Financial Gas'!$A$9:$I$22</definedName>
    <definedName function="false" hidden="false" localSheetId="6" name="TABLE_18" vbProcedure="false">'ICE-Financial Gas'!$A$9:$I$26</definedName>
    <definedName function="false" hidden="false" localSheetId="6" name="TABLE_19" vbProcedure="false">'ICE-Financial Gas'!$A$9:$I$25</definedName>
    <definedName function="false" hidden="false" localSheetId="6" name="TABLE_2" vbProcedure="false">'ICE-Financial Gas'!$A$9:$I$23</definedName>
    <definedName function="false" hidden="false" localSheetId="6" name="TABLE_20" vbProcedure="false">'ICE-Financial Gas'!$A$9:$I$38</definedName>
    <definedName function="false" hidden="false" localSheetId="6" name="TABLE_21" vbProcedure="false">'ICE-Financial Gas'!$A$9:$I$34</definedName>
    <definedName function="false" hidden="false" localSheetId="6" name="TABLE_22" vbProcedure="false">'ICE-Financial Gas'!$A$9:$I$38</definedName>
    <definedName function="false" hidden="false" localSheetId="6" name="TABLE_23" vbProcedure="false">'ICE-Financial Gas'!$A$9:$I$42</definedName>
    <definedName function="false" hidden="false" localSheetId="6" name="TABLE_3" vbProcedure="false">'ICE-Financial Gas'!$A$9:$I$24</definedName>
    <definedName function="false" hidden="false" localSheetId="6" name="TABLE_4" vbProcedure="false">'ICE-Financial Gas'!$A$9:$I$29</definedName>
    <definedName function="false" hidden="false" localSheetId="6" name="TABLE_5" vbProcedure="false">'ICE-Financial Gas'!$A$9:$I$30</definedName>
    <definedName function="false" hidden="false" localSheetId="6" name="TABLE_6" vbProcedure="false">'ICE-Financial Gas'!$A$9:$I$24</definedName>
    <definedName function="false" hidden="false" localSheetId="6" name="TABLE_7" vbProcedure="false">'ICE-Financial Gas'!$A$9:$I$26</definedName>
    <definedName function="false" hidden="false" localSheetId="6" name="TABLE_8" vbProcedure="false">'ICE-Financial Gas'!$A$9:$I$23</definedName>
    <definedName function="false" hidden="false" localSheetId="6" name="TABLE_9" vbProcedure="false">'ICE-Financial Gas'!$A$9:$I$20</definedName>
    <definedName function="false" hidden="false" localSheetId="7" name="TABLE" vbProcedure="false">'ICE-ENA'!$B$17:$U$17</definedName>
    <definedName function="false" hidden="false" localSheetId="7" name="TABLE_2" vbProcedure="false">'ICE-ENA'!$B$17:$U$17</definedName>
    <definedName function="false" hidden="false" localSheetId="8" name="TABLE" vbProcedure="false">'ICE-EPM'!$B$17:$U$18</definedName>
    <definedName function="false" hidden="false" localSheetId="10" name="TABLE" vbProcedure="false">'DD-ENA'!$D$10:$Y$143</definedName>
    <definedName function="false" hidden="false" localSheetId="11" name="TABLE" vbProcedure="false">'DD-EPM'!$F$9:$AA$115</definedName>
    <definedName function="false" hidden="false" localSheetId="12" name="TABLE" vbProcedure="false">'DD-EGL'!$D$9:$Y$15</definedName>
  </definedNames>
  <calcPr iterateCount="100" refMode="A1" iterate="false" iterateDelta="0.001"/>
  <pivotCaches>
    <pivotCache cacheId="1" r:id="rId18"/>
    <pivotCache cacheId="2" r:id="rId19"/>
    <pivotCache cacheId="3" r:id="rId20"/>
    <pivotCache cacheId="4" r:id="rId21"/>
    <pivotCache cacheId="5" r:id="rId22"/>
    <pivotCache cacheId="6" r:id="rId2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<sst xmlns="http://schemas.openxmlformats.org/spreadsheetml/2006/main" count="1981" uniqueCount="802">
  <si>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</si>
  <si>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</si>
  <si>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</si>
  <si>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</si>
  <si>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</si>
  <si>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</si>
  <si>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</si>
  <si>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</si>
  <si>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</si>
  <si>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</si>
  <si>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</si>
  <si>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</si>
  <si>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</si>
  <si>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</si>
  <si>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</si>
  <si>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</si>
  <si>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TOTAL CRUDE PRODUCTS (BBL)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</si>
  <si>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</si>
  <si>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</si>
  <si>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</si>
  <si>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</si>
  <si>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</si>
  <si>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</si>
  <si>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</si>
  <si>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</si>
  <si>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</si>
  <si>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</si>
  <si>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</si>
  <si>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</si>
  <si>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</si>
  <si>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</si>
  <si>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ICE CRUDE PRODUCTS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</si>
  <si>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</si>
  <si>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</si>
  <si>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</si>
  <si>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</si>
  <si>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</si>
  <si>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</si>
  <si>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</si>
  <si>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</si>
  <si>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</si>
  <si>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</si>
  <si>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</si>
  <si>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</si>
  <si>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Pimenov, V</t>
  </si>
  <si>
    <t xml:space="preserve">NG Firm Phys, ID, GDD</t>
  </si>
  <si>
    <t xml:space="preserve">Dorland , C</t>
  </si>
  <si>
    <t xml:space="preserve">NG Firm Phys, FP</t>
  </si>
  <si>
    <t xml:space="preserve">Stalford, R</t>
  </si>
  <si>
    <t xml:space="preserve">Bass ,</t>
  </si>
  <si>
    <t xml:space="preserve">NG Fin BS, LD1 for IF</t>
  </si>
  <si>
    <t xml:space="preserve">Grand Total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</si>
  <si>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</si>
  <si>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</si>
  <si>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</si>
  <si>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</si>
  <si>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</si>
  <si>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</si>
  <si>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</si>
  <si>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</si>
  <si>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</si>
  <si>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</si>
  <si>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</si>
  <si>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Mike Carson</t>
  </si>
  <si>
    <t xml:space="preserve">Natural Gas Liquids</t>
  </si>
  <si>
    <t xml:space="preserve">Wade Hicks</t>
  </si>
  <si>
    <t xml:space="preserve">Kelli Stevens</t>
  </si>
  <si>
    <t xml:space="preserve">Don Baughman</t>
  </si>
  <si>
    <t xml:space="preserve">Natural Gas Liquids Total</t>
  </si>
  <si>
    <t xml:space="preserve">Susan Pereira</t>
  </si>
  <si>
    <t xml:space="preserve">Power Total</t>
  </si>
  <si>
    <t xml:space="preserve">US Natural Gas Total</t>
  </si>
  <si>
    <t xml:space="preserve">Intercontinental Exchange - ICE</t>
  </si>
  <si>
    <t xml:space="preserve">BBL</t>
  </si>
  <si>
    <t xml:space="preserve">MT to BBL</t>
  </si>
  <si>
    <t xml:space="preserve">TOTAL BBL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</si>
  <si>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Oil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</si>
  <si>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</si>
  <si>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May-11-01 thru May-11-01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</si>
  <si>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</si>
  <si>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</si>
  <si>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</si>
  <si>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</si>
  <si>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</si>
  <si>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</si>
  <si>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</si>
  <si>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</si>
  <si>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</si>
  <si>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Crude</t>
  </si>
  <si>
    <t xml:space="preserve">    Crude - Brent 1st line swap - Q3 01</t>
  </si>
  <si>
    <t xml:space="preserve">Q3 01</t>
  </si>
  <si>
    <t xml:space="preserve">May-11-01 15:10 GMT</t>
  </si>
  <si>
    <t xml:space="preserve">bbl</t>
  </si>
  <si>
    <t xml:space="preserve">    Crude - Brent 1st line swap - Cal 02</t>
  </si>
  <si>
    <t xml:space="preserve">Cal 02</t>
  </si>
  <si>
    <t xml:space="preserve">May-11-01 15:04 GMT</t>
  </si>
  <si>
    <t xml:space="preserve">    Crude - WTI 1st line swap - Cal 02</t>
  </si>
  <si>
    <t xml:space="preserve">May-11-01 19:12 GMT</t>
  </si>
  <si>
    <t xml:space="preserve">    Crude - WTI 1st line swap - Cal 03</t>
  </si>
  <si>
    <t xml:space="preserve">Cal 03</t>
  </si>
  <si>
    <t xml:space="preserve">Crude Diff</t>
  </si>
  <si>
    <t xml:space="preserve">    Crude Diff - Dated/Brent 1st line swap - Jul01</t>
  </si>
  <si>
    <t xml:space="preserve">May-11-01 09:35 GMT</t>
  </si>
  <si>
    <t xml:space="preserve">    Crude Diff - Dated/Brent 1st line swap - Q1 02</t>
  </si>
  <si>
    <t xml:space="preserve">Q1 02</t>
  </si>
  <si>
    <t xml:space="preserve">May-11-01 14:44 GMT</t>
  </si>
  <si>
    <t xml:space="preserve">    Crude Diff - Dated/Brent 1st line swap - Q2 02</t>
  </si>
  <si>
    <t xml:space="preserve">Q2 02</t>
  </si>
  <si>
    <t xml:space="preserve">    Crude Diff - WTI 1st line swap/Brent 1st line swap - Jun01</t>
  </si>
  <si>
    <t xml:space="preserve">May-11-01 17:41 GMT</t>
  </si>
  <si>
    <t xml:space="preserve">    Crude Diff - WTI 1st line swap/Brent 1st line swap - Jul01</t>
  </si>
  <si>
    <t xml:space="preserve">May-11-01 19:00 GMT</t>
  </si>
  <si>
    <t xml:space="preserve">    Crude Diff - WTI 1st line swap/Brent 1st line swap - Aug01</t>
  </si>
  <si>
    <t xml:space="preserve">May-11-01 17:34 GMT</t>
  </si>
  <si>
    <t xml:space="preserve">    Crude Diff - WTI 1st line swap/Brent 1st line swap - Sep01</t>
  </si>
  <si>
    <t xml:space="preserve">May-11-01 17:30 GMT</t>
  </si>
  <si>
    <t xml:space="preserve">    Crude Diff - WTI 1st line swap/Brent 1st line swap - Q3 01</t>
  </si>
  <si>
    <t xml:space="preserve">May-11-01 15:01 GMT</t>
  </si>
  <si>
    <t xml:space="preserve">    Crude Diff - WTI 1st line swap/Brent 1st line swap - Q4 01</t>
  </si>
  <si>
    <t xml:space="preserve">Q4 01</t>
  </si>
  <si>
    <t xml:space="preserve">    Crude Diff - WTI 1st line swap/Brent 1st line swap - Q1 02</t>
  </si>
  <si>
    <t xml:space="preserve">May-11-01 14:27 GMT</t>
  </si>
  <si>
    <t xml:space="preserve">Fuel Oil</t>
  </si>
  <si>
    <t xml:space="preserve">    Fuel Oil - 180cst Sing swap - Jun01</t>
  </si>
  <si>
    <t xml:space="preserve">May-11-01 09:58 GMT</t>
  </si>
  <si>
    <t xml:space="preserve">mt</t>
  </si>
  <si>
    <t xml:space="preserve">    Fuel Oil - 180cst Sing swap - Jul01</t>
  </si>
  <si>
    <t xml:space="preserve">May-11-01 09:42 GMT</t>
  </si>
  <si>
    <t xml:space="preserve">Gasoil Diff</t>
  </si>
  <si>
    <t xml:space="preserve">    Gasoil Diff - GO MED FOB/GO 1st line swap - Q4 01</t>
  </si>
  <si>
    <t xml:space="preserve">May-11-01 09:49 GMT</t>
  </si>
  <si>
    <t xml:space="preserve">    Gasoil Diff - GO NWE CIF/GO 1st line swap - Q3 01</t>
  </si>
  <si>
    <t xml:space="preserve">May-11-01 09:20 GMT</t>
  </si>
  <si>
    <t xml:space="preserve">    Gasoil Diff - GO NWE CIF/GO 1st line swap - Q1 02</t>
  </si>
  <si>
    <t xml:space="preserve">May-11-01 16:08 GMT</t>
  </si>
  <si>
    <t xml:space="preserve">    Gasoil Diff - GO Rdam Barges/GO 1st line swap - Q4 02</t>
  </si>
  <si>
    <t xml:space="preserve">Q4 02</t>
  </si>
  <si>
    <t xml:space="preserve">May-11-01 14:57 GMT</t>
  </si>
  <si>
    <t xml:space="preserve">    Gasoil Diff - EN590 NWE CIF/GO 1st line swap - Bal Month</t>
  </si>
  <si>
    <t xml:space="preserve">Bal Month</t>
  </si>
  <si>
    <t xml:space="preserve">May-11-01 14:47 GMT</t>
  </si>
  <si>
    <t xml:space="preserve">    Gasoil Diff - EN590 NWE CIF/GO 1st line swap - Jun01</t>
  </si>
  <si>
    <t xml:space="preserve">May-11-01 15:49 GMT</t>
  </si>
  <si>
    <t xml:space="preserve">    Gasoil Diff - EN590 NWE CIF/GO 1st line swap - Jul01</t>
  </si>
  <si>
    <t xml:space="preserve">May-11-01 10:02 GMT</t>
  </si>
  <si>
    <t xml:space="preserve">    Gasoil Diff - EN590 NWE CIF/GO 1st line swap - Aug01</t>
  </si>
  <si>
    <t xml:space="preserve">May-11-01 15:50 GMT</t>
  </si>
  <si>
    <t xml:space="preserve">Gasoline</t>
  </si>
  <si>
    <t xml:space="preserve">    Gasoline - Rdam Barges Eurograde swap - Jun01</t>
  </si>
  <si>
    <t xml:space="preserve">May-11-01 15:37 GMT</t>
  </si>
  <si>
    <t xml:space="preserve">    Gasoline - Rdam Barges Eurograde swap - Jul01</t>
  </si>
  <si>
    <t xml:space="preserve">Jet Fuel Diff</t>
  </si>
  <si>
    <t xml:space="preserve">    Jet Fuel Diff - NWE CIF Cargo/GO 1st line swap - Jun01</t>
  </si>
  <si>
    <t xml:space="preserve">May-11-01 14:39 GMT</t>
  </si>
  <si>
    <t xml:space="preserve">    Jet Fuel Diff - NWE CIF Cargo/GO 1st line swap - Jul01</t>
  </si>
  <si>
    <t xml:space="preserve">May-11-01 09:29 GMT</t>
  </si>
  <si>
    <t xml:space="preserve">    Jet Fuel Diff - NWE CIF Cargo/GO 1st line swap - Aug01</t>
  </si>
  <si>
    <t xml:space="preserve">May-11-01 10:58 GMT</t>
  </si>
  <si>
    <t xml:space="preserve">    Jet Fuel Diff - NWE CIF Cargo/GO 1st line swap - Sep01</t>
  </si>
  <si>
    <t xml:space="preserve">May-11-01 09:30 GMT</t>
  </si>
  <si>
    <t xml:space="preserve">    Jet Fuel Diff - NWE CIF Cargo/GO 1st line swap - Q3 01</t>
  </si>
  <si>
    <t xml:space="preserve">    Jet Fuel Diff - NWE CIF Cargo/GO 1st line swap - Q4 01</t>
  </si>
  <si>
    <t xml:space="preserve">May-11-01 09:33 GMT</t>
  </si>
  <si>
    <t xml:space="preserve">    Jet Fuel Diff - Sing Regrade swap - Q3 01</t>
  </si>
  <si>
    <t xml:space="preserve">May-11-01 10:11 GMT</t>
  </si>
  <si>
    <t xml:space="preserve">Naphtha Crack</t>
  </si>
  <si>
    <t xml:space="preserve">    Naphtha Crack - Naphtha NWE CIF Cargo/Brent 1st line swap - Jun01</t>
  </si>
  <si>
    <t xml:space="preserve">May-11-01 09:45 GMT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</si>
  <si>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</si>
  <si>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</si>
  <si>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t xml:space="preserve">Fin Swap-Peak</t>
  </si>
  <si>
    <t xml:space="preserve">    Fin Swap-Peak - NYPOOL A - Next Day</t>
  </si>
  <si>
    <t xml:space="preserve">Next Day</t>
  </si>
  <si>
    <t xml:space="preserve">May-11-01 15:32 GMT</t>
  </si>
  <si>
    <t xml:space="preserve">Firm-LD Off-Peak</t>
  </si>
  <si>
    <t xml:space="preserve">    Firm-LD Off-Peak - Mid C Off-Peak - Jun01</t>
  </si>
  <si>
    <t xml:space="preserve">May-11-01 14:15 GMT</t>
  </si>
  <si>
    <t xml:space="preserve">    Firm-LD Off-Peak - Nepool Off-Peak - Weekend 2x16</t>
  </si>
  <si>
    <t xml:space="preserve">Weekend 2x16</t>
  </si>
  <si>
    <t xml:space="preserve">May-11-01 18:07 GMT</t>
  </si>
  <si>
    <t xml:space="preserve">    Firm-LD Off-Peak - PJM-W Off-Peak - Weekend 2x16</t>
  </si>
  <si>
    <t xml:space="preserve">    Firm-LD Peak - Cin - Next Day</t>
  </si>
  <si>
    <t xml:space="preserve">May-11-01 13:45 GMT</t>
  </si>
  <si>
    <t xml:space="preserve">    Firm-LD Peak - Cin - Bal Week</t>
  </si>
  <si>
    <t xml:space="preserve">Bal Week</t>
  </si>
  <si>
    <t xml:space="preserve">May-11-01 17:42 GMT</t>
  </si>
  <si>
    <t xml:space="preserve">    Firm-LD Peak - Cin - Jun01</t>
  </si>
  <si>
    <t xml:space="preserve">May-11-01 19:36 GMT</t>
  </si>
  <si>
    <t xml:space="preserve">    Firm-LD Peak - Cin - Jul01-Aug01</t>
  </si>
  <si>
    <t xml:space="preserve">Jul01-Aug01</t>
  </si>
  <si>
    <t xml:space="preserve">May-11-01 19:40 GMT</t>
  </si>
  <si>
    <t xml:space="preserve">    Firm-LD Peak - Cin - Sep01</t>
  </si>
  <si>
    <t xml:space="preserve">May-11-01 18:56 GMT</t>
  </si>
  <si>
    <t xml:space="preserve">    Firm-LD Peak - Cin - Q4 01</t>
  </si>
  <si>
    <t xml:space="preserve">May-11-01 12:09 GMT</t>
  </si>
  <si>
    <t xml:space="preserve">    Firm-LD Peak - Cin - Jun02</t>
  </si>
  <si>
    <t xml:space="preserve">May-11-01 15:24 GMT</t>
  </si>
  <si>
    <t xml:space="preserve">    Firm-LD Peak - Cin - Jul02-Aug02</t>
  </si>
  <si>
    <t xml:space="preserve">Jul02-Aug02</t>
  </si>
  <si>
    <t xml:space="preserve">May-11-01 18:19 GMT</t>
  </si>
  <si>
    <t xml:space="preserve">    Firm-LD Peak - Comed - Next Day</t>
  </si>
  <si>
    <t xml:space="preserve">May-11-01 13:08 GMT</t>
  </si>
  <si>
    <t xml:space="preserve">    Firm-LD Peak - Comed - Jun01</t>
  </si>
  <si>
    <t xml:space="preserve">May-11-01 15:16 GMT</t>
  </si>
  <si>
    <t xml:space="preserve">    Firm-LD Peak - Ent - Next Day</t>
  </si>
  <si>
    <t xml:space="preserve">May-11-01 14:12 GMT</t>
  </si>
  <si>
    <t xml:space="preserve">    Firm-LD Peak - Ent - Bal Week</t>
  </si>
  <si>
    <t xml:space="preserve">May-11-01 13:40 GMT</t>
  </si>
  <si>
    <t xml:space="preserve">    Firm-LD Peak - Ent - Jun01</t>
  </si>
  <si>
    <t xml:space="preserve">May-11-01 15:59 GMT</t>
  </si>
  <si>
    <t xml:space="preserve">    Firm-LD Peak - Ent - Sep01</t>
  </si>
  <si>
    <t xml:space="preserve">May-11-01 14:00 GMT</t>
  </si>
  <si>
    <t xml:space="preserve">    Firm-LD Peak - Ent - Jun02</t>
  </si>
  <si>
    <t xml:space="preserve">    Firm-LD Peak - Nepool - Next Day</t>
  </si>
  <si>
    <t xml:space="preserve">May-11-01 18:10 GMT</t>
  </si>
  <si>
    <t xml:space="preserve">    Firm-LD Peak - Nepool - Jun01</t>
  </si>
  <si>
    <t xml:space="preserve">May-11-01 19:35 GMT</t>
  </si>
  <si>
    <t xml:space="preserve">    Firm-LD Peak - Nepool - Jul01-Aug01</t>
  </si>
  <si>
    <t xml:space="preserve">May-11-01 15:39 GMT</t>
  </si>
  <si>
    <t xml:space="preserve">    Firm-LD Peak - Nepool - Q4 01</t>
  </si>
  <si>
    <t xml:space="preserve">May-11-01 18:11 GMT</t>
  </si>
  <si>
    <t xml:space="preserve">    Firm-LD Peak - PJM-W - Custom</t>
  </si>
  <si>
    <t xml:space="preserve">Custom</t>
  </si>
  <si>
    <t xml:space="preserve">May-11-01 14:04 GMT</t>
  </si>
  <si>
    <t xml:space="preserve">    Firm-LD Peak - PJM-W - Next Day</t>
  </si>
  <si>
    <t xml:space="preserve">May-11-01 15:15 GMT</t>
  </si>
  <si>
    <t xml:space="preserve">    Firm-LD Peak - PJM-W - Bal Week</t>
  </si>
  <si>
    <t xml:space="preserve">May-11-01 19:10 GMT</t>
  </si>
  <si>
    <t xml:space="preserve">    Firm-LD Peak - PJM-W - Next Week</t>
  </si>
  <si>
    <t xml:space="preserve">Next Week</t>
  </si>
  <si>
    <t xml:space="preserve">May-11-01 17:20 GMT</t>
  </si>
  <si>
    <t xml:space="preserve">    Firm-LD Peak - PJM-W - Bal Month</t>
  </si>
  <si>
    <t xml:space="preserve">May-11-01 15:41 GMT</t>
  </si>
  <si>
    <t xml:space="preserve">    Firm-LD Peak - PJM-W - Jun01</t>
  </si>
  <si>
    <t xml:space="preserve">May-11-01 19:17 GMT</t>
  </si>
  <si>
    <t xml:space="preserve">    Firm-LD Peak - PJM-W - Q4 01</t>
  </si>
  <si>
    <t xml:space="preserve">May-11-01 13:44 GMT</t>
  </si>
  <si>
    <t xml:space="preserve">    Firm-LD Peak - PJM-W - Jul02-Aug02</t>
  </si>
  <si>
    <t xml:space="preserve">May-11-01 18:39 GMT</t>
  </si>
  <si>
    <t xml:space="preserve">    Firm-LD Peak - PJM-W - Cal 02</t>
  </si>
  <si>
    <t xml:space="preserve">May-11-01 13:58 GMT</t>
  </si>
  <si>
    <t xml:space="preserve">    Firm-LD Peak - PJM-W - Cal 03</t>
  </si>
  <si>
    <t xml:space="preserve">May-11-01 15:31 GMT</t>
  </si>
  <si>
    <t xml:space="preserve">    Firm-LD Peak - Palo - Next Day</t>
  </si>
  <si>
    <t xml:space="preserve">May-11-01 13:23 GMT</t>
  </si>
  <si>
    <t xml:space="preserve">    Firm-LD Peak - SP-15 - Next Day</t>
  </si>
  <si>
    <t xml:space="preserve">May-11-01 14:35 GMT</t>
  </si>
  <si>
    <t xml:space="preserve">    Firm-LD Peak - SP-15 - Jun01</t>
  </si>
  <si>
    <t xml:space="preserve">    Firm-LD Peak - TVA - Next Day</t>
  </si>
  <si>
    <t xml:space="preserve">May-11-01 12:50 GMT</t>
  </si>
  <si>
    <t xml:space="preserve">    Firm-LD Peak - Ercot UBU - Bal Month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</si>
  <si>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</si>
  <si>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</si>
  <si>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</si>
  <si>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    NG Firm Phys, FP - APC/ANR - Next Day Gas</t>
  </si>
  <si>
    <t xml:space="preserve">Next Day Gas</t>
  </si>
  <si>
    <t xml:space="preserve">    NG Firm Phys, FP - ANR-SE-T - Next Day Gas</t>
  </si>
  <si>
    <t xml:space="preserve">    NG Firm Phys, FP - ANR-SE-G - Next Day Gas</t>
  </si>
  <si>
    <t xml:space="preserve">May-11-01 14:46 GMT</t>
  </si>
  <si>
    <t xml:space="preserve">    NG Firm Phys, FP - Carthage - Next Day Gas</t>
  </si>
  <si>
    <t xml:space="preserve">May-11-01 14:31 GMT</t>
  </si>
  <si>
    <t xml:space="preserve">    NG Firm Phys, FP - Cheyenne - Next Day Gas</t>
  </si>
  <si>
    <t xml:space="preserve">    NG Firm Phys, FP - TCO - Next Day Gas</t>
  </si>
  <si>
    <t xml:space="preserve">    NG Firm Phys, FP - CG-ML - Next Day Gas</t>
  </si>
  <si>
    <t xml:space="preserve">May-11-01 14:09 GMT</t>
  </si>
  <si>
    <t xml:space="preserve">    NG Firm Phys, FP - CG-ONSH - Next Day Gas</t>
  </si>
  <si>
    <t xml:space="preserve">May-11-01 14:58 GMT</t>
  </si>
  <si>
    <t xml:space="preserve">    NG Firm Phys, FP - Cons Pwr - Next Day Gas</t>
  </si>
  <si>
    <t xml:space="preserve">May-11-01 13:53 GMT</t>
  </si>
  <si>
    <t xml:space="preserve">    NG Firm Phys, FP - CNG-SP - Next Day Gas</t>
  </si>
  <si>
    <t xml:space="preserve">    NG Firm Phys, FP - EP-Keystone - Next Day Gas</t>
  </si>
  <si>
    <t xml:space="preserve">May-11-01 14:14 GMT</t>
  </si>
  <si>
    <t xml:space="preserve">    NG Firm Phys, FP - EP-San Juan Blanco - Next Day Gas</t>
  </si>
  <si>
    <t xml:space="preserve">May-11-01 16:07 GMT</t>
  </si>
  <si>
    <t xml:space="preserve">    NG Firm Phys, FP - Henry - Next Day Gas</t>
  </si>
  <si>
    <t xml:space="preserve">May-11-01 15:54 GMT</t>
  </si>
  <si>
    <t xml:space="preserve">    NG Firm Phys, FP - Henry - Bal Month Gas</t>
  </si>
  <si>
    <t xml:space="preserve">Bal Month Gas</t>
  </si>
  <si>
    <t xml:space="preserve">May-11-01 15:02 GMT</t>
  </si>
  <si>
    <t xml:space="preserve">    NG Firm Phys, FP - Opal - Next Day Gas</t>
  </si>
  <si>
    <t xml:space="preserve">May-11-01 13:29 GMT</t>
  </si>
  <si>
    <t xml:space="preserve">    NG Firm Phys, FP - Mich - Next Day Gas</t>
  </si>
  <si>
    <t xml:space="preserve">May-11-01 14:01 GMT</t>
  </si>
  <si>
    <t xml:space="preserve">    NG Firm Phys, FP - NGPL-LA - Next Day Gas</t>
  </si>
  <si>
    <t xml:space="preserve">    NG Firm Phys, FP - NGPL-Mid - Next Day Gas</t>
  </si>
  <si>
    <t xml:space="preserve">May-11-01 14:32 GMT</t>
  </si>
  <si>
    <t xml:space="preserve">    NG Firm Phys, FP - NGPL-Nicor - Next Day Gas</t>
  </si>
  <si>
    <t xml:space="preserve">May-11-01 14:33 GMT</t>
  </si>
  <si>
    <t xml:space="preserve">    NG Firm Phys, FP - NGPL-Nipsco - Next Day Gas</t>
  </si>
  <si>
    <t xml:space="preserve">May-11-01 13:54 GMT</t>
  </si>
  <si>
    <t xml:space="preserve">    NG Firm Phys, FP - NGPL-TxOk East-GC - Next Day Gas</t>
  </si>
  <si>
    <t xml:space="preserve">May-11-01 14:38 GMT</t>
  </si>
  <si>
    <t xml:space="preserve">    NG Firm Phys, FP - NNG-Demarc - Next Day Gas</t>
  </si>
  <si>
    <t xml:space="preserve">May-11-01 14:30 GMT</t>
  </si>
  <si>
    <t xml:space="preserve">    NG Firm Phys, FP - PG&amp;E-Citygate - Next Day Gas</t>
  </si>
  <si>
    <t xml:space="preserve">May-11-01 13:33 GMT</t>
  </si>
  <si>
    <t xml:space="preserve">    NG Firm Phys, FP - Panhandle - Next Day Gas</t>
  </si>
  <si>
    <t xml:space="preserve">May-11-01 14:26 GMT</t>
  </si>
  <si>
    <t xml:space="preserve">    NG Firm Phys, FP - Socal-Ehrenberg - Next Day Gas</t>
  </si>
  <si>
    <t xml:space="preserve">May-11-01 13:17 GMT</t>
  </si>
  <si>
    <t xml:space="preserve">    NG Firm Phys, FP - Tenn-Z0 - Next Day Gas</t>
  </si>
  <si>
    <t xml:space="preserve">May-11-01 15:08 GMT</t>
  </si>
  <si>
    <t xml:space="preserve">    NG Firm Phys, FP - Tenn-5L - Next Day Gas</t>
  </si>
  <si>
    <t xml:space="preserve">May-11-01 14:11 GMT</t>
  </si>
  <si>
    <t xml:space="preserve">    NG Firm Phys, FP - Tenn-8L - Next Day Gas</t>
  </si>
  <si>
    <t xml:space="preserve">May-11-01 14:41 GMT</t>
  </si>
  <si>
    <t xml:space="preserve">    NG Firm Phys, FP - TET ELA - Next Day Gas</t>
  </si>
  <si>
    <t xml:space="preserve">    NG Firm Phys, FP - TET M3 - Next Day Gas</t>
  </si>
  <si>
    <t xml:space="preserve">May-11-01 15:12 GMT</t>
  </si>
  <si>
    <t xml:space="preserve">    NG Firm Phys, FP - TET-STX - Next Day Gas</t>
  </si>
  <si>
    <t xml:space="preserve">May-11-01 13:38 GMT</t>
  </si>
  <si>
    <t xml:space="preserve">    NG Firm Phys, FP - TET WLA - Next Day Gas</t>
  </si>
  <si>
    <t xml:space="preserve">May-11-01 14:16 GMT</t>
  </si>
  <si>
    <t xml:space="preserve">    NG Firm Phys, FP - TGT-SL - Next Day Gas</t>
  </si>
  <si>
    <t xml:space="preserve">May-11-01 14:52 GMT</t>
  </si>
  <si>
    <t xml:space="preserve">    NG Firm Phys, FP - Tran 65 - Next Day Gas</t>
  </si>
  <si>
    <t xml:space="preserve">May-11-01 14:59 GMT</t>
  </si>
  <si>
    <t xml:space="preserve">    NG Firm Phys, FP - Tran 85 - Next Day Gas</t>
  </si>
  <si>
    <t xml:space="preserve">    NG Firm Phys, FP - Transco Z-6 (NY) - Next Day Gas</t>
  </si>
  <si>
    <t xml:space="preserve">May-11-01 14:49 GMT</t>
  </si>
  <si>
    <t xml:space="preserve">    NG Firm Phys, FP - Transco Z-6 (non-NY) - Next Day Gas</t>
  </si>
  <si>
    <t xml:space="preserve">May-11-01 13:36 GMT</t>
  </si>
  <si>
    <t xml:space="preserve">    NG Firm Phys, FP - Trunk ELA - Next Day Gas</t>
  </si>
  <si>
    <t xml:space="preserve">    NG Firm Phys, FP - Waha - Next Day Gas</t>
  </si>
  <si>
    <t xml:space="preserve">May-11-01 14:54 GMT</t>
  </si>
  <si>
    <t xml:space="preserve">    NG Firm Phys, ID, GDD - ANR-SW - Next Day Gas</t>
  </si>
  <si>
    <t xml:space="preserve">May-11-01 13:09 GMT</t>
  </si>
  <si>
    <t xml:space="preserve">    NG Firm Phys, ID, GDD - ANR-SE-T - Jun01-Oct01</t>
  </si>
  <si>
    <t xml:space="preserve">Jun01-Oct01</t>
  </si>
  <si>
    <t xml:space="preserve">May-11-01 16:27 GMT</t>
  </si>
  <si>
    <t xml:space="preserve">    NG Firm Phys, ID, GDD - Carthage - Next Day Gas</t>
  </si>
  <si>
    <t xml:space="preserve">May-11-01 13:56 GMT</t>
  </si>
  <si>
    <t xml:space="preserve">    NG Firm Phys, ID, GDD - TCO - Custom</t>
  </si>
  <si>
    <t xml:space="preserve">May-11-01 19:23 GMT</t>
  </si>
  <si>
    <t xml:space="preserve">    NG Firm Phys, ID, GDD - TCO - Next Day Gas</t>
  </si>
  <si>
    <t xml:space="preserve">May-11-01 12:26 GMT</t>
  </si>
  <si>
    <t xml:space="preserve">    NG Firm Phys, ID, GDD - TCO - Jun01</t>
  </si>
  <si>
    <t xml:space="preserve">    NG Firm Phys, ID, GDD - Cons Pwr - Next Day Gas</t>
  </si>
  <si>
    <t xml:space="preserve">May-11-01 12:34 GMT</t>
  </si>
  <si>
    <t xml:space="preserve">    NG Firm Phys, ID, GDD - CNG-SP - Next Day Gas</t>
  </si>
  <si>
    <t xml:space="preserve">May-11-01 13:47 GMT</t>
  </si>
  <si>
    <t xml:space="preserve">    NG Firm Phys, ID, GDD - EP-San Juan Blanco - Next Day Gas</t>
  </si>
  <si>
    <t xml:space="preserve">May-11-01 12:45 GMT</t>
  </si>
  <si>
    <t xml:space="preserve">    NG Firm Phys, ID, GDD - FGT-Z2 - Next Day Gas</t>
  </si>
  <si>
    <t xml:space="preserve">    NG Firm Phys, ID, GDD - Henry - Next Day Gas</t>
  </si>
  <si>
    <t xml:space="preserve">May-11-01 13:05 GMT</t>
  </si>
  <si>
    <t xml:space="preserve">    NG Firm Phys, ID, GDD - Mich - Next Day Gas</t>
  </si>
  <si>
    <t xml:space="preserve">    NG Firm Phys, ID, GDD - Mich - Jun01</t>
  </si>
  <si>
    <t xml:space="preserve">    NG Firm Phys, ID, GDD - Mich - Jul01-Oct01</t>
  </si>
  <si>
    <t xml:space="preserve">Jul01-Oct01</t>
  </si>
  <si>
    <t xml:space="preserve">    NG Firm Phys, ID, GDD - NGPL-LA - Next Day Gas</t>
  </si>
  <si>
    <t xml:space="preserve">May-11-01 13:41 GMT</t>
  </si>
  <si>
    <t xml:space="preserve">    NG Firm Phys, ID, GDD - NGPL-Nicor - Next Day Gas</t>
  </si>
  <si>
    <t xml:space="preserve">    NG Firm Phys, ID, GDD - NGPL-Nicor - Jun01</t>
  </si>
  <si>
    <t xml:space="preserve">May-11-01 16:02 GMT</t>
  </si>
  <si>
    <t xml:space="preserve">    NG Firm Phys, ID, GDD - NGPL-Nicor - Jun01-Oct01</t>
  </si>
  <si>
    <t xml:space="preserve">May-11-01 16:03 GMT</t>
  </si>
  <si>
    <t xml:space="preserve">    NG Firm Phys, ID, GDD - Panhandle - Next Day Gas</t>
  </si>
  <si>
    <t xml:space="preserve">May-11-01 13:07 GMT</t>
  </si>
  <si>
    <t xml:space="preserve">    NG Firm Phys, ID, GDD - Panhandle - Jun01</t>
  </si>
  <si>
    <t xml:space="preserve">May-11-01 12:33 GMT</t>
  </si>
  <si>
    <t xml:space="preserve">    NG Firm Phys, ID, GDD - Panhandle - Jun01-Oct01</t>
  </si>
  <si>
    <t xml:space="preserve">May-11-01 12:32 GMT</t>
  </si>
  <si>
    <t xml:space="preserve">    NG Firm Phys, ID, GDD - PGLC - Next Day Gas</t>
  </si>
  <si>
    <t xml:space="preserve">May-11-01 12:57 GMT</t>
  </si>
  <si>
    <t xml:space="preserve">    NG Firm Phys, ID, GDD - Tenn-5L - Next Day Gas</t>
  </si>
  <si>
    <t xml:space="preserve">May-11-01 13:48 GMT</t>
  </si>
  <si>
    <t xml:space="preserve">    NG Firm Phys, ID, GDD - Tenn-8L - Next Day Gas</t>
  </si>
  <si>
    <t xml:space="preserve">May-11-01 13:03 GMT</t>
  </si>
  <si>
    <t xml:space="preserve">    NG Firm Phys, ID, GDD - TET M3 - Next Day Gas</t>
  </si>
  <si>
    <t xml:space="preserve">    NG Firm Phys, ID, GDD - TGT-SL - Next Day Gas</t>
  </si>
  <si>
    <t xml:space="preserve">May-11-01 11:34 GMT</t>
  </si>
  <si>
    <t xml:space="preserve">    NG Firm Phys, ID, GDD - TGT-SL - Jun01</t>
  </si>
  <si>
    <t xml:space="preserve">May-11-01 16:14 GMT</t>
  </si>
  <si>
    <t xml:space="preserve">    NG Firm Phys, ID, GDD - Tran 45 - Next Day Gas</t>
  </si>
  <si>
    <t xml:space="preserve">    NG Firm Phys, ID, GDD - Transco Z-6 (NY) - Custom</t>
  </si>
  <si>
    <t xml:space="preserve">May-11-01 14:08 GMT</t>
  </si>
  <si>
    <t xml:space="preserve">    NG Firm Phys, ID, GDD - Transco Z-6 (NY) - Next Day Gas</t>
  </si>
  <si>
    <t xml:space="preserve">May-11-01 13:42 GMT</t>
  </si>
  <si>
    <t xml:space="preserve">    NG Firm Phys, ID, GDD - Trunk ELA - Next Day Gas</t>
  </si>
  <si>
    <t xml:space="preserve">May-11-01 11:48 GMT</t>
  </si>
  <si>
    <t xml:space="preserve">    NG Firm Phys, ID, GDD - Trunk ELA - Jun01</t>
  </si>
  <si>
    <t xml:space="preserve">NG Firm Phys, ID, IF</t>
  </si>
  <si>
    <t xml:space="preserve">    NG Firm Phys, ID, IF - ANR-SW - Jun01-Oct01</t>
  </si>
  <si>
    <t xml:space="preserve">May-11-01 13:25 GMT</t>
  </si>
  <si>
    <t xml:space="preserve">    NG Firm Phys, ID, IF - ANR-SE-T - Jun01</t>
  </si>
  <si>
    <t xml:space="preserve">    NG Firm Phys, ID, IF - ANR-SE-G - Jun01</t>
  </si>
  <si>
    <t xml:space="preserve">May-11-01 13:10 GMT</t>
  </si>
  <si>
    <t xml:space="preserve">    NG Firm Phys, ID, IF - CG-ONSH - Nov01-Mar02</t>
  </si>
  <si>
    <t xml:space="preserve">Nov01-Mar02</t>
  </si>
  <si>
    <t xml:space="preserve">May-11-01 18:13 GMT</t>
  </si>
  <si>
    <t xml:space="preserve">    NG Firm Phys, ID, IF - Opal - Jun01</t>
  </si>
  <si>
    <t xml:space="preserve">    NG Firm Phys, ID, IF - NGPL-Mid - Jun01-Oct01</t>
  </si>
  <si>
    <t xml:space="preserve">May-11-01 14:50 GMT</t>
  </si>
  <si>
    <t xml:space="preserve">    NG Firm Phys, ID, IF - Tenn-Z0 - Nov01-Mar02</t>
  </si>
  <si>
    <t xml:space="preserve">    NG Firm Phys, ID, IF - Tenn-5L - Jun01</t>
  </si>
  <si>
    <t xml:space="preserve">    NG Firm Phys, ID, IF - Tenn-5L - Nov01-Mar02</t>
  </si>
  <si>
    <t xml:space="preserve">May-11-01 15:58 GMT</t>
  </si>
  <si>
    <t xml:space="preserve">    NG Firm Phys, ID, IF - Tenn-8L - Jun01</t>
  </si>
  <si>
    <t xml:space="preserve">May-11-01 15:25 GMT</t>
  </si>
  <si>
    <t xml:space="preserve">    NG Firm Phys, ID, IF - Tenn-8L - Jun01-Oct01</t>
  </si>
  <si>
    <t xml:space="preserve">    NG Firm Phys, ID, IF - Tenn-8L - Nov01-Mar02</t>
  </si>
  <si>
    <t xml:space="preserve">    NG Firm Phys, ID, IF - TET ELA - Nov01-Mar02</t>
  </si>
  <si>
    <t xml:space="preserve">May-11-01 18:50 GMT</t>
  </si>
  <si>
    <t xml:space="preserve">    NG Firm Phys, ID, IF - Waha - Oct01</t>
  </si>
  <si>
    <t xml:space="preserve">May-11-01 12:07 GMT</t>
  </si>
  <si>
    <t xml:space="preserve">    NG Firm Phys, ID, IF - Waha - Jun01-Oct01</t>
  </si>
  <si>
    <t xml:space="preserve">NG Firm Phys, ID, NGI</t>
  </si>
  <si>
    <t xml:space="preserve">    NG Firm Phys, ID, NGI - NGPL-Nicor - Oct01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</si>
  <si>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</si>
  <si>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</si>
  <si>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</si>
  <si>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</si>
  <si>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Jun01-Oct01</t>
  </si>
  <si>
    <t xml:space="preserve">    NG Fin BS, LD1 for IF - ANR-SE-G - Jun01</t>
  </si>
  <si>
    <t xml:space="preserve">    NG Fin BS, LD1 for IF - ANR-SE-G - Nov01-Mar02</t>
  </si>
  <si>
    <t xml:space="preserve">May-11-01 17:18 GMT</t>
  </si>
  <si>
    <t xml:space="preserve">    NG Fin BS, LD1 for IF - TCO - Jun01</t>
  </si>
  <si>
    <t xml:space="preserve">May-11-01 13:16 GMT</t>
  </si>
  <si>
    <t xml:space="preserve">    NG Fin BS, LD1 for IF - TCO - Nov01-Mar02</t>
  </si>
  <si>
    <t xml:space="preserve">May-11-01 18:08 GMT</t>
  </si>
  <si>
    <t xml:space="preserve">    NG Fin BS, LD1 for IF - CNG-SP - Jun01</t>
  </si>
  <si>
    <t xml:space="preserve">    NG Fin BS, LD1 for IF - Henry - Jun01-Oct01</t>
  </si>
  <si>
    <t xml:space="preserve">May-11-01 17:22 GMT</t>
  </si>
  <si>
    <t xml:space="preserve">    NG Fin BS, LD1 for IF - HSC - Jun01</t>
  </si>
  <si>
    <t xml:space="preserve">May-11-01 14:07 GMT</t>
  </si>
  <si>
    <t xml:space="preserve">    NG Fin BS, LD1 for IF - HSC - Jun01-Oct01</t>
  </si>
  <si>
    <t xml:space="preserve">May-11-01 17:37 GMT</t>
  </si>
  <si>
    <t xml:space="preserve">    NG Fin BS, LD1 for IF - HSC - Nov01-Mar02</t>
  </si>
  <si>
    <t xml:space="preserve">    NG Fin BS, LD1 for IF - NW-Rockies - Jun01</t>
  </si>
  <si>
    <t xml:space="preserve">    NG Fin BS, LD1 for IF - Panhandle - Jun01-Oct01</t>
  </si>
  <si>
    <t xml:space="preserve">May-11-01 17:02 GMT</t>
  </si>
  <si>
    <t xml:space="preserve">    NG Fin BS, LD1 for IF - Perm - Jun01</t>
  </si>
  <si>
    <t xml:space="preserve">May-11-01 14:40 GMT</t>
  </si>
  <si>
    <t xml:space="preserve">    NG Fin BS, LD1 for IF - Perm - Q3 01</t>
  </si>
  <si>
    <t xml:space="preserve">    NG Fin BS, LD1 for IF - Perm - Nov01-Mar02</t>
  </si>
  <si>
    <t xml:space="preserve">May-11-01 19:41 GMT</t>
  </si>
  <si>
    <t xml:space="preserve">    NG Fin BS, LD1 for IF - SJ - Jun01</t>
  </si>
  <si>
    <t xml:space="preserve">    NG Fin BS, LD1 for IF - SJ - Q1 02</t>
  </si>
  <si>
    <t xml:space="preserve">May-11-01 16:06 GMT</t>
  </si>
  <si>
    <t xml:space="preserve">    NG Fin BS, LD1 for IF - SJ - Nov01-Mar02</t>
  </si>
  <si>
    <t xml:space="preserve">May-11-01 16:41 GMT</t>
  </si>
  <si>
    <t xml:space="preserve">    NG Fin BS, LD1 for IF - Sonat-T1 - Jun01-Oct01</t>
  </si>
  <si>
    <t xml:space="preserve">May-11-01 17:51 GMT</t>
  </si>
  <si>
    <t xml:space="preserve">    NG Fin BS, LD1 for IF - Tenn-LA - Jun01</t>
  </si>
  <si>
    <t xml:space="preserve">May-11-01 13:46 GMT</t>
  </si>
  <si>
    <t xml:space="preserve">    NG Fin BS, LD1 for IF - Tenn-Z0 - Jun01-Oct01</t>
  </si>
  <si>
    <t xml:space="preserve">May-11-01 13:49 GMT</t>
  </si>
  <si>
    <t xml:space="preserve">    NG Fin BS, LD1 for IF - TET ELA - Jun01-Oct01</t>
  </si>
  <si>
    <t xml:space="preserve">May-11-01 16:34 GMT</t>
  </si>
  <si>
    <t xml:space="preserve">    NG Fin BS, LD1 for IF - TET ELA - Nov01-Mar02</t>
  </si>
  <si>
    <t xml:space="preserve">May-11-01 17:53 GMT</t>
  </si>
  <si>
    <t xml:space="preserve">    NG Fin BS, LD1 for IF - TGT-SL - Jun01</t>
  </si>
  <si>
    <t xml:space="preserve">    NG Fin BS, LD1 for IF - Tran 65 - Jun01</t>
  </si>
  <si>
    <t xml:space="preserve">May-11-01 14:28 GMT</t>
  </si>
  <si>
    <t xml:space="preserve">    NG Fin BS, LD1 for IF - Tran 65 - Jul01-Oct01</t>
  </si>
  <si>
    <t xml:space="preserve">May-11-01 20:07 GMT</t>
  </si>
  <si>
    <t xml:space="preserve">    NG Fin BS, LD1 for IF - Transco Z6 (NY) - Jun01</t>
  </si>
  <si>
    <t xml:space="preserve">May-11-01 13:12 GMT</t>
  </si>
  <si>
    <t xml:space="preserve">    NG Fin BS, LD1 for IF - Transco Z6 (NY) - Nov01-Mar02</t>
  </si>
  <si>
    <t xml:space="preserve">May-11-01 18:58 GMT</t>
  </si>
  <si>
    <t xml:space="preserve">    NG Fin BS, LD1 for IF - Trunk LA - Jun01-Oct01</t>
  </si>
  <si>
    <t xml:space="preserve">May-11-01 18:25 GMT</t>
  </si>
  <si>
    <t xml:space="preserve">    NG Fin BS, LD1 for IF - Waha - Jun01</t>
  </si>
  <si>
    <t xml:space="preserve">    NG Fin BS, LD1 for IF - Waha - Jul01</t>
  </si>
  <si>
    <t xml:space="preserve">    NG Fin BS, LD1 for IF - Waha - Q3 01</t>
  </si>
  <si>
    <t xml:space="preserve">    NG Fin BS, LD1 for IF - Waha - Jun01-Oct01</t>
  </si>
  <si>
    <t xml:space="preserve">NG Fin BS, LD1 for NGI</t>
  </si>
  <si>
    <t xml:space="preserve">    NG Fin BS, LD1 for NGI - Chicago - Jun01-Oct01</t>
  </si>
  <si>
    <t xml:space="preserve">May-11-01 16:55 GMT</t>
  </si>
  <si>
    <t xml:space="preserve">    NG Fin BS, LD1 for NGI - Chicago - Nov01-Mar02</t>
  </si>
  <si>
    <t xml:space="preserve">    NG Fin BS, LD1 for NGI - Socal - Q3 01</t>
  </si>
  <si>
    <t xml:space="preserve">May-11-01 14:36 GMT</t>
  </si>
  <si>
    <t xml:space="preserve">    NG Fin BS, LD1 for NGI - Socal - Oct01</t>
  </si>
  <si>
    <t xml:space="preserve">    NG Fin BS, LD1 for NGI - Socal - Jun01-Oct01</t>
  </si>
  <si>
    <t xml:space="preserve">    NG Fin BS, LD1 for NGI - Socal - Q1 02</t>
  </si>
  <si>
    <t xml:space="preserve">May-11-01 15:46 GMT</t>
  </si>
  <si>
    <t xml:space="preserve">NG Fin Sw Swap, FP for GDD</t>
  </si>
  <si>
    <t xml:space="preserve">    NG Fin Sw Swap, FP for GDD - Henry - Bal Month Gas</t>
  </si>
  <si>
    <t xml:space="preserve">May-11-01 18:40 GMT</t>
  </si>
  <si>
    <t xml:space="preserve">    NG Fin, FP for LD1 - Henry - Jun01</t>
  </si>
  <si>
    <t xml:space="preserve">May-11-01 20:18 GMT</t>
  </si>
  <si>
    <t xml:space="preserve">    NG Fin, FP for LD1 - Henry - Jul01</t>
  </si>
  <si>
    <t xml:space="preserve">May-11-01 19:49 GMT</t>
  </si>
  <si>
    <t xml:space="preserve">    NG Fin, FP for LD1 - Henry - Aug01</t>
  </si>
  <si>
    <t xml:space="preserve">May-11-01 19:08 GMT</t>
  </si>
  <si>
    <t xml:space="preserve">    NG Fin, FP for LD1 - Henry - Jun01-Oct01</t>
  </si>
  <si>
    <t xml:space="preserve">May-11-01 19:39 GMT</t>
  </si>
  <si>
    <t xml:space="preserve">    NG Fin, FP for LD1 - Henry - Nov01-Mar02</t>
  </si>
  <si>
    <t xml:space="preserve">May-11-01 20:28 GMT</t>
  </si>
  <si>
    <t xml:space="preserve">    NG Fin, FP for LD1 - Henry - Cal 02</t>
  </si>
  <si>
    <t xml:space="preserve">May-11-01 19:50 GMT</t>
  </si>
  <si>
    <t xml:space="preserve">    NG Fin, FP for LD1 - Henry - Cal 03</t>
  </si>
  <si>
    <t xml:space="preserve">May-11-01 19:18 GMT</t>
  </si>
  <si>
    <t xml:space="preserve">Enron North America</t>
  </si>
  <si>
    <t xml:space="preserve">Activity on ICE</t>
  </si>
  <si>
    <t xml:space="preserve">UOM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</si>
  <si>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</si>
  <si>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</si>
  <si>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</si>
  <si>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</si>
  <si>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</si>
  <si>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May-11-01 thru May-11-01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</si>
  <si>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</si>
  <si>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</si>
  <si>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</si>
  <si>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</si>
  <si>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</si>
  <si>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</si>
  <si>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</si>
  <si>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</si>
  <si>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</si>
  <si>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</si>
  <si>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</si>
  <si>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</si>
  <si>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</si>
  <si>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</si>
  <si>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May-11-01</t>
  </si>
  <si>
    <t xml:space="preserve">Bought</t>
  </si>
  <si>
    <t xml:space="preserve">Transco Z-6 (NY)</t>
  </si>
  <si>
    <t xml:space="preserve">May-12-01</t>
  </si>
  <si>
    <t xml:space="preserve">May-14-01</t>
  </si>
  <si>
    <t xml:space="preserve">AEP Energy Services, Inc.</t>
  </si>
  <si>
    <t xml:space="preserve">USD / MMBtu</t>
  </si>
  <si>
    <t xml:space="preserve">Daily</t>
  </si>
  <si>
    <t xml:space="preserve">Sold</t>
  </si>
  <si>
    <t xml:space="preserve">TET M3</t>
  </si>
  <si>
    <t xml:space="preserve">Mirant Americas Energy Marketing, LP</t>
  </si>
  <si>
    <t xml:space="preserve">Henry</t>
  </si>
  <si>
    <t xml:space="preserve">Jan-01-02</t>
  </si>
  <si>
    <t xml:space="preserve">Dec-31-02</t>
  </si>
  <si>
    <t xml:space="preserve">El Paso Merchant Energy L.P.</t>
  </si>
  <si>
    <t xml:space="preserve">Perm</t>
  </si>
  <si>
    <t xml:space="preserve">Jul-01-01</t>
  </si>
  <si>
    <t xml:space="preserve">Sep-30-01</t>
  </si>
  <si>
    <t xml:space="preserve">Duke Energy Trading and Marketing LLC</t>
  </si>
  <si>
    <t xml:space="preserve">May-15-01</t>
  </si>
  <si>
    <t xml:space="preserve">Aquila Energy Marketing Corp</t>
  </si>
  <si>
    <t xml:space="preserve">Jan-01-03</t>
  </si>
  <si>
    <t xml:space="preserve">Dec-31-03</t>
  </si>
  <si>
    <t xml:space="preserve">Reliant Energy Services, Inc.</t>
  </si>
  <si>
    <t xml:space="preserve">Jun-01-01</t>
  </si>
  <si>
    <t xml:space="preserve">Oct-31-01</t>
  </si>
  <si>
    <t xml:space="preserve">May-11-01  Deals</t>
  </si>
  <si>
    <t xml:space="preserve">Enron Power Marketing</t>
  </si>
  <si>
    <t xml:space="preserve">Enron Power Marketing, Inc.</t>
  </si>
  <si>
    <t xml:space="preserve">PJM-W</t>
  </si>
  <si>
    <t xml:space="preserve">May-21-01</t>
  </si>
  <si>
    <t xml:space="preserve">May-25-01</t>
  </si>
  <si>
    <t xml:space="preserve">PSEG Energy Resources &amp; Trade LLC</t>
  </si>
  <si>
    <t xml:space="preserve">USD / MWh</t>
  </si>
  <si>
    <t xml:space="preserve">Hourly</t>
  </si>
  <si>
    <t xml:space="preserve">TVA</t>
  </si>
  <si>
    <t xml:space="preserve">American Electric Power Service Corp.</t>
  </si>
  <si>
    <t xml:space="preserve">Cin</t>
  </si>
  <si>
    <t xml:space="preserve">Northern Indiana Public Service Company</t>
  </si>
  <si>
    <t xml:space="preserve">Ent</t>
  </si>
  <si>
    <t xml:space="preserve">Jun-30-01</t>
  </si>
  <si>
    <t xml:space="preserve">May-18-01</t>
  </si>
  <si>
    <t xml:space="preserve">Aug-31-01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</si>
  <si>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</si>
  <si>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</si>
  <si>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</si>
  <si>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</si>
  <si>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Note: COAL PRB8800 VOL is 1 Train (12,500 ST/Train/Mo)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</si>
  <si>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</si>
  <si>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</si>
  <si>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</si>
  <si>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</si>
  <si>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</si>
  <si>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</si>
  <si>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</si>
  <si>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</si>
  <si>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</si>
  <si>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</si>
  <si>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</si>
  <si>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</si>
  <si>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</si>
  <si>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</si>
  <si>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</si>
  <si>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</si>
  <si>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</si>
  <si>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</si>
  <si>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</si>
  <si>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</si>
  <si>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</si>
  <si>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</si>
  <si>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</si>
  <si>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</si>
  <si>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</si>
  <si>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</si>
  <si>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</si>
  <si>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</si>
  <si>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</si>
  <si>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</si>
  <si>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</si>
  <si>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</si>
  <si>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</si>
  <si>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09:14 A.M.</t>
  </si>
  <si>
    <t xml:space="preserve">BUY</t>
  </si>
  <si>
    <t xml:space="preserve">09:54 A.M.</t>
  </si>
  <si>
    <t xml:space="preserve">ENEPEREI</t>
  </si>
  <si>
    <t xml:space="preserve">09:11 A.M.</t>
  </si>
  <si>
    <t xml:space="preserve">SELL</t>
  </si>
  <si>
    <t xml:space="preserve">09:32 A.M.</t>
  </si>
  <si>
    <t xml:space="preserve">ENEkelli</t>
  </si>
  <si>
    <t xml:space="preserve">DYNLMCD</t>
  </si>
  <si>
    <t xml:space="preserve">ng.Natural Gas Pipeline, Mid-Continent</t>
  </si>
  <si>
    <t xml:space="preserve">09:06 A.M.</t>
  </si>
  <si>
    <t xml:space="preserve">09:09 A.M.</t>
  </si>
  <si>
    <t xml:space="preserve">ng.Northern Natural Demarc</t>
  </si>
  <si>
    <t xml:space="preserve">09:17 A.M.</t>
  </si>
  <si>
    <t xml:space="preserve">09:21 A.M.</t>
  </si>
  <si>
    <t xml:space="preserve">ng.Panhandle (PEPL)</t>
  </si>
  <si>
    <t xml:space="preserve">09:33 A.M.</t>
  </si>
  <si>
    <t xml:space="preserve">REFRESH</t>
  </si>
  <si>
    <t xml:space="preserve">Count of Deal Number </t>
  </si>
  <si>
    <t xml:space="preserve">NEW UOM</t>
  </si>
  <si>
    <t xml:space="preserve">Total</t>
  </si>
  <si>
    <t xml:space="preserve">HE 12 CPT</t>
  </si>
  <si>
    <t xml:space="preserve">HE7-22CPT</t>
  </si>
  <si>
    <t xml:space="preserve">(blank)</t>
  </si>
  <si>
    <t xml:space="preserve">Hours</t>
  </si>
  <si>
    <t xml:space="preserve">Notional Value</t>
  </si>
  <si>
    <t xml:space="preserve">ENRON POWER MARKETING, IN</t>
  </si>
  <si>
    <t xml:space="preserve">DBAUGHMANPHY</t>
  </si>
  <si>
    <t xml:space="preserve">DYNVFOR</t>
  </si>
  <si>
    <t xml:space="preserve">pwr.East Power</t>
  </si>
  <si>
    <t xml:space="preserve">pwr.NONFIRM</t>
  </si>
  <si>
    <t xml:space="preserve">pwr.IP/TVA</t>
  </si>
  <si>
    <t xml:space="preserve">pwr.Hourly Power</t>
  </si>
  <si>
    <t xml:space="preserve">10:09 A.M.</t>
  </si>
  <si>
    <t xml:space="preserve">MCARSONEPM</t>
  </si>
  <si>
    <t xml:space="preserve">DYNSMCGI</t>
  </si>
  <si>
    <t xml:space="preserve">pwr.TVA</t>
  </si>
  <si>
    <t xml:space="preserve">pwr.East Coast Spot Power</t>
  </si>
  <si>
    <t xml:space="preserve">06:35 A.M.</t>
  </si>
  <si>
    <t xml:space="preserve">HE 14 CPT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</si>
  <si>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</si>
  <si>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</si>
  <si>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</si>
  <si>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</si>
  <si>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DYNDDEL</t>
  </si>
  <si>
    <t xml:space="preserve">ngl.propane</t>
  </si>
  <si>
    <t xml:space="preserve">ngl.N/A</t>
  </si>
  <si>
    <t xml:space="preserve">ngl.Physical</t>
  </si>
  <si>
    <t xml:space="preserve">ngl.Mont Belvieu, TET</t>
  </si>
  <si>
    <t xml:space="preserve">ngl.Fixed</t>
  </si>
  <si>
    <t xml:space="preserve">ngl.May 2001</t>
  </si>
  <si>
    <t xml:space="preserve">ngl.As Directed</t>
  </si>
  <si>
    <t xml:space="preserve">10:46 A.M.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</si>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</sst>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* #,##0.00000_);_(* \(#,##0.00000\);_(* \-??_);_(@_)"/>
    <numFmt numFmtId="169" formatCode="0%"/>
    <numFmt numFmtId="170" formatCode="#,##0"/>
    <numFmt numFmtId="171" formatCode="[$-409]d\-mmm"/>
    <numFmt numFmtId="172" formatCode="0;[RED]0"/>
    <numFmt numFmtId="173" formatCode="[$-409]m/d/yyyy"/>
    <numFmt numFmtId="174" formatCode="[$-409]m/d/yyyy\ h:mm"/>
    <numFmt numFmtId="175" formatCode="_(\$* #,##0.00_);_(\$* \(#,##0.00\);_(\$* \-??_);_(@_)"/>
    <numFmt numFmtId="176" formatCode="_(\$* #,##0_);_(\$* \(#,##0\);_(\$* \-??_);_(@_)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333399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  <font>
      <b val="true"/>
      <sz val="10"/>
      <color rgb="FFFF0000"/>
      <name val="Verdana"/>
      <family val="2"/>
    </font>
    <font>
      <b val="true"/>
      <sz val="10"/>
      <color rgb="FF0000FF"/>
      <name val="Haettenschweiler"/>
      <family val="2"/>
    </font>
    <font>
      <b val="true"/>
      <sz val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4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6" borderId="3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6" borderId="3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6" borderId="3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6" borderId="4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3" fillId="7" borderId="3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6" borderId="3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2" fillId="6" borderId="3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2" fillId="6" borderId="3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1" fontId="22" fillId="6" borderId="3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4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6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6" borderId="38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9" fillId="6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6" borderId="3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9" fillId="6" borderId="3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7" borderId="3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9" fillId="6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9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6" borderId="1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6" borderId="1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2" borderId="1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6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6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2" borderId="4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9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6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<Relationship Id="rId18" Type="http://schemas.openxmlformats.org/officeDocument/2006/relationships/pivotCacheDefinition" Target="pivotCache/pivotCacheDefinition1.xml"/><Relationship Id="rId19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3.xml"/><Relationship Id="rId21" Type="http://schemas.openxmlformats.org/officeDocument/2006/relationships/pivotCacheDefinition" Target="pivotCache/pivotCacheDefinition4.xml"/><Relationship Id="rId22" Type="http://schemas.openxmlformats.org/officeDocument/2006/relationships/pivotCacheDefinition" Target="pivotCache/pivotCacheDefinition5.xml"/><Relationship Id="rId23" Type="http://schemas.openxmlformats.org/officeDocument/2006/relationships/pivotCacheDefinition" Target="pivotCache/pivotCacheDefinition6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" createdVersion="3">
  <cacheSource type="worksheet">
    <worksheetSource ref="A15:T27" sheet="ICE-ENA"/>
  </cacheSource>
  <cacheFields count="20">
    <cacheField name="Trade Date" numFmtId="0">
      <sharedItems count="1">
        <s v="May-11-01"/>
      </sharedItems>
    </cacheField>
    <cacheField name="Deal ID" numFmtId="0">
      <sharedItems containsSemiMixedTypes="0" containsString="0" containsNumber="1" containsInteger="1" minValue="109868782" maxValue="992858305" count="12">
        <n v="109868782"/>
        <n v="112559960"/>
        <n v="113155446"/>
        <n v="169242249"/>
        <n v="171709709"/>
        <n v="174540473"/>
        <n v="178415145"/>
        <n v="202026786"/>
        <n v="212221527"/>
        <n v="647422141"/>
        <n v="915568548"/>
        <n v="992858305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4">
        <s v="NG Fin BS, LD1 for IF"/>
        <s v="NG Fin, FP for LD1"/>
        <s v="NG Firm Phys, FP"/>
        <s v="NG Firm Phys, ID, GDD"/>
      </sharedItems>
    </cacheField>
    <cacheField name="Hub" numFmtId="0">
      <sharedItems count="4">
        <s v="Henry"/>
        <s v="Perm"/>
        <s v="TET M3"/>
        <s v="Transco Z-6 (NY)"/>
      </sharedItems>
    </cacheField>
    <cacheField name="Strip" numFmtId="0">
      <sharedItems count="6">
        <s v="Cal 02"/>
        <s v="Cal 03"/>
        <s v="Custom"/>
        <s v="Jun01-Oct01"/>
        <s v="Next Day Gas"/>
        <s v="Q3 01"/>
      </sharedItems>
    </cacheField>
    <cacheField name="START" numFmtId="0">
      <sharedItems count="5">
        <s v="Jan-01-02"/>
        <s v="Jan-01-03"/>
        <s v="Jul-01-01"/>
        <s v="Jun-01-01"/>
        <s v="May-12-01"/>
      </sharedItems>
    </cacheField>
    <cacheField name="END" numFmtId="0">
      <sharedItems count="6">
        <s v="Dec-31-02"/>
        <s v="Dec-31-03"/>
        <s v="May-14-01"/>
        <s v="May-15-01"/>
        <s v="Oct-31-01"/>
        <s v="Sep-30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6">
        <s v="AEP Energy Services, Inc."/>
        <s v="Aquila Energy Marketing Corp"/>
        <s v="Duke Energy Trading and Marketing LLC"/>
        <s v="El Paso Merchant Energy L.P."/>
        <s v="Mirant Americas Energy Marketing, LP"/>
        <s v="Reliant Energy Services, Inc."/>
      </sharedItems>
    </cacheField>
    <cacheField name="Price" numFmtId="0">
      <sharedItems containsSemiMixedTypes="0" containsString="0" containsNumber="1" minValue="0" maxValue="4.51" count="10">
        <n v="0"/>
        <n v="0.0075"/>
        <n v="0.05"/>
        <n v="4.12"/>
        <n v="4.14"/>
        <n v="4.385"/>
        <n v="4.3875"/>
        <n v="4.395"/>
        <n v="4.43"/>
        <n v="4.51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35000" count="5">
        <n v="2500"/>
        <n v="5000"/>
        <n v="10000"/>
        <n v="20000"/>
        <n v="35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15000" maxValue="7300000" count="9">
        <n v="15000"/>
        <n v="20000"/>
        <n v="30000"/>
        <n v="105000"/>
        <n v="460000"/>
        <n v="765000"/>
        <n v="912500"/>
        <n v="1825000"/>
        <n v="7300000"/>
      </sharedItems>
    </cacheField>
    <cacheField name="Qty Units" numFmtId="0">
      <sharedItems count="1">
        <s v="MMBtus"/>
      </sharedItems>
    </cacheField>
    <cacheField name="Trader" numFmtId="0">
      <sharedItems count="3">
        <s v="Arnold, J"/>
        <s v="Bass ,"/>
        <s v="Pimenov, V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4" createdVersion="3">
  <cacheSource type="worksheet">
    <worksheetSource ref="A15:T39" sheet="ICE-EPM"/>
  </cacheSource>
  <cacheFields count="20">
    <cacheField name="Trade Date" numFmtId="0">
      <sharedItems count="1">
        <s v="May-11-01"/>
      </sharedItems>
    </cacheField>
    <cacheField name="Deal ID" numFmtId="0">
      <sharedItems containsSemiMixedTypes="0" containsString="0" containsNumber="1" containsInteger="1" minValue="107034335" maxValue="26216256324" count="24">
        <n v="107034335"/>
        <n v="112055519"/>
        <n v="121250482"/>
        <n v="144765427"/>
        <n v="145613224"/>
        <n v="148055995"/>
        <n v="159788417"/>
        <n v="165872612"/>
        <n v="172796029"/>
        <n v="176791156"/>
        <n v="176984614"/>
        <n v="184674763"/>
        <n v="186249541"/>
        <n v="190878496"/>
        <n v="200373486"/>
        <n v="209371132"/>
        <n v="214875195"/>
        <n v="294281833"/>
        <n v="463939977"/>
        <n v="589343144"/>
        <n v="601230268"/>
        <n v="624773210"/>
        <n v="841590383"/>
        <n v="26216256324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4">
        <s v="Cin"/>
        <s v="Ent"/>
        <s v="PJM-W"/>
        <s v="TVA"/>
      </sharedItems>
    </cacheField>
    <cacheField name="Strip" numFmtId="0">
      <sharedItems containsDate="1" containsMixedTypes="1" minDate="2001-06-01T00:00:00" maxDate="2001-06-01T00:00:00" count="5">
        <d v="2001-06-01T00:00:00"/>
        <s v="Bal Week"/>
        <s v="Jul01-Aug01"/>
        <s v="Next Day"/>
        <s v="Next Week"/>
      </sharedItems>
    </cacheField>
    <cacheField name="START" numFmtId="0">
      <sharedItems count="5">
        <s v="Jul-01-01"/>
        <s v="Jun-01-01"/>
        <s v="May-14-01"/>
        <s v="May-15-01"/>
        <s v="May-21-01"/>
      </sharedItems>
    </cacheField>
    <cacheField name="END" numFmtId="0">
      <sharedItems count="5">
        <s v="Aug-31-01"/>
        <s v="Jun-30-01"/>
        <s v="May-14-01"/>
        <s v="May-18-01"/>
        <s v="May-25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6">
        <s v="American Electric Power Service Corp."/>
        <s v="Duke Energy Trading and Marketing LLC"/>
        <s v="El Paso Merchant Energy L.P."/>
        <s v="Northern Indiana Public Service Company"/>
        <s v="PSEG Energy Resources &amp; Trade LLC"/>
        <s v="Reliant Energy Services, Inc."/>
      </sharedItems>
    </cacheField>
    <cacheField name="Price" numFmtId="0">
      <sharedItems containsSemiMixedTypes="0" containsString="0" containsNumber="1" minValue="25" maxValue="95.75" count="20">
        <n v="25"/>
        <n v="26.75"/>
        <n v="27.5"/>
        <n v="27.75"/>
        <n v="32"/>
        <n v="32.25"/>
        <n v="35"/>
        <n v="36"/>
        <n v="37.5"/>
        <n v="37.75"/>
        <n v="38"/>
        <n v="38.5"/>
        <n v="41.5"/>
        <n v="41.75"/>
        <n v="42"/>
        <n v="44.5"/>
        <n v="62.7"/>
        <n v="63.1"/>
        <n v="63.2"/>
        <n v="95.7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50" maxValue="50" count="1"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35200" count="5">
        <n v="800"/>
        <n v="3200"/>
        <n v="4000"/>
        <n v="16800"/>
        <n v="35200"/>
      </sharedItems>
    </cacheField>
    <cacheField name="Qty Units" numFmtId="0">
      <sharedItems count="1">
        <s v="MWhs"/>
      </sharedItems>
    </cacheField>
    <cacheField name="Trader" numFmtId="0">
      <sharedItems count="3">
        <s v="Carson , M"/>
        <s v="Dorland , C"/>
        <s v="Stalford, R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9:AA11" sheet="DD-EPM"/>
  </cacheSource>
  <cacheFields count="27">
    <cacheField name="Enron Trader" numFmtId="0">
      <sharedItems count="2">
        <s v="Don Baughman"/>
        <s v="Mike Carson"/>
      </sharedItems>
    </cacheField>
    <cacheField name="Hours" numFmtId="0">
      <sharedItems containsSemiMixedTypes="0" containsString="0" containsNumber="1" containsInteger="1" minValue="12" maxValue="16" count="2">
        <n v="12"/>
        <n v="16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300" maxValue="800" count="2">
        <n v="300"/>
        <n v="800"/>
      </sharedItems>
    </cacheField>
    <cacheField name="Notional Value" numFmtId="0">
      <sharedItems containsSemiMixedTypes="0" containsString="0" containsNumber="1" containsInteger="1" minValue="18600" maxValue="29200" count="2">
        <n v="18600"/>
        <n v="292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DBAUGHMANPHY"/>
        <s v="MCARSONEPM"/>
      </sharedItems>
    </cacheField>
    <cacheField name="Dynegy User Name " numFmtId="0">
      <sharedItems count="2">
        <s v="DYNSMCGI"/>
        <s v="DYNVFOR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2">
        <s v="ng-pwr.Firm"/>
        <s v="pwr.NON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pwr.IP/TVA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2">
        <s v="pwr.East Coast Spot Power"/>
        <s v="pwr.Hourly Power"/>
      </sharedItems>
    </cacheField>
    <cacheField name="Term Start Date " numFmtId="0">
      <sharedItems containsSemiMixedTypes="0" containsNonDate="0" containsDate="1" containsString="0" minDate="2001-05-11T00:00:00" maxDate="2001-05-14T00:00:00" count="2">
        <d v="2001-05-11T00:00:00"/>
        <d v="2001-05-14T00:00:00"/>
      </sharedItems>
    </cacheField>
    <cacheField name="Term End Date " numFmtId="0">
      <sharedItems containsSemiMixedTypes="0" containsNonDate="0" containsDate="1" containsString="0" minDate="2001-05-11T00:00:00" maxDate="2001-05-14T00:00:00" count="2">
        <d v="2001-05-11T00:00:00"/>
        <d v="2001-05-14T00:00:00"/>
      </sharedItems>
    </cacheField>
    <cacheField name="Delivery Time " numFmtId="0">
      <sharedItems count="2">
        <s v="HE 12 CPT"/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5-11T00:00:00" maxDate="2001-05-11T00:00:00" count="1">
        <d v="2001-05-11T00:00:00"/>
      </sharedItems>
    </cacheField>
    <cacheField name="Transaction Time " numFmtId="0">
      <sharedItems count="2">
        <s v="06:35 A.M."/>
        <s v="10:09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25" maxValue="50" count="2">
        <n v="25"/>
        <n v="50"/>
      </sharedItems>
    </cacheField>
    <cacheField name="Price " numFmtId="0">
      <sharedItems containsSemiMixedTypes="0" containsString="0" containsNumber="1" minValue="36.5" maxValue="62" count="2">
        <n v="36.5"/>
        <n v="62"/>
      </sharedItems>
    </cacheField>
    <cacheField name="Deal Number " numFmtId="0">
      <sharedItems containsSemiMixedTypes="0" containsString="0" containsNumber="1" containsInteger="1" minValue="29589" maxValue="29826" count="2">
        <n v="29589"/>
        <n v="29826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25000" maxValue="25000" count="1">
        <n v="2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1">
        <s v="DYNDDEL"/>
      </sharedItems>
    </cacheField>
    <cacheField name="Minor Commodity " numFmtId="0">
      <sharedItems count="1">
        <s v="ngl.propa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1">
        <s v="ngl.Mont Belvieu, TET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May 2001"/>
      </sharedItems>
    </cacheField>
    <cacheField name="Term Start Date " numFmtId="0">
      <sharedItems containsSemiMixedTypes="0" containsNonDate="0" containsDate="1" containsString="0" minDate="2001-05-01T00:00:00" maxDate="2001-05-01T00:00:00" count="1">
        <d v="2001-05-01T00:00:00"/>
      </sharedItems>
    </cacheField>
    <cacheField name="Term End Date " numFmtId="0">
      <sharedItems containsSemiMixedTypes="0" containsNonDate="0" containsDate="1" containsString="0" minDate="2001-05-31T00:00:00" maxDate="2001-05-31T00:00:00" count="1">
        <d v="2001-05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unt="1">
        <s v="ngl.As Directed"/>
      </sharedItems>
    </cacheField>
    <cacheField name="Transaction Date " numFmtId="0">
      <sharedItems containsSemiMixedTypes="0" containsNonDate="0" containsDate="1" containsString="0" minDate="2001-05-11T00:00:00" maxDate="2001-05-11T00:00:00" count="1">
        <d v="2001-05-11T00:00:00"/>
      </sharedItems>
    </cacheField>
    <cacheField name="Transaction Time " numFmtId="0">
      <sharedItems count="1">
        <s v="10:46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25000" maxValue="25000" count="1">
        <n v="25000"/>
      </sharedItems>
    </cacheField>
    <cacheField name="Price " numFmtId="0">
      <sharedItems containsSemiMixedTypes="0" containsString="0" containsNumber="1" minValue="0.51" maxValue="0.51" count="1">
        <n v="0.51"/>
      </sharedItems>
    </cacheField>
    <cacheField name="Deal Number " numFmtId="0">
      <sharedItems containsSemiMixedTypes="0" containsString="0" containsNumber="1" containsInteger="1" minValue="29844" maxValue="29844" count="1">
        <n v="29844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0" createdVersion="3">
  <cacheSource type="worksheet">
    <worksheetSource ref="A10:Y20" sheet="DD-ENA"/>
  </cacheSource>
  <cacheFields count="25">
    <cacheField name="Enron Trader" numFmtId="0">
      <sharedItems count="3">
        <s v="Chris Germany"/>
        <s v="Kelli Stevens"/>
        <s v="Susan Pereira"/>
      </sharedItems>
    </cacheField>
    <cacheField name="Period" numFmtId="0">
      <sharedItems containsSemiMixedTypes="0" containsString="0" containsNumber="1" containsInteger="1" minValue="3" maxValue="3" count="1">
        <n v="3"/>
      </sharedItems>
    </cacheField>
    <cacheField name="Total Volume" numFmtId="0">
      <sharedItems containsSemiMixedTypes="0" containsString="0" containsNumber="1" containsInteger="1" minValue="15000" maxValue="15000" count="1">
        <n v="1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3">
        <s v="ENECGERMANY"/>
        <s v="ENEkelli"/>
        <s v="ENEPEREI"/>
      </sharedItems>
    </cacheField>
    <cacheField name="Dynegy User Name " numFmtId="0">
      <sharedItems count="2">
        <s v="DYNCMCG"/>
        <s v="DYNLMCD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4">
        <s v="ng.Natural Gas Pipeline, Mid-Continent"/>
        <s v="ng.Northern Natural Demarc"/>
        <s v="ng.Panhandle (PEPL)"/>
        <s v="ng.TETCO EL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.Next Day"/>
      </sharedItems>
    </cacheField>
    <cacheField name="Term Start Date " numFmtId="0">
      <sharedItems containsSemiMixedTypes="0" containsNonDate="0" containsDate="1" containsString="0" minDate="2001-05-12T00:00:00" maxDate="2001-05-12T00:00:00" count="1">
        <d v="2001-05-12T00:00:00"/>
      </sharedItems>
    </cacheField>
    <cacheField name="Term End Date " numFmtId="0">
      <sharedItems containsSemiMixedTypes="0" containsNonDate="0" containsDate="1" containsString="0" minDate="2001-05-14T00:00:00" maxDate="2001-05-14T00:00:00" count="1">
        <d v="2001-05-14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5-11T00:00:00" maxDate="2001-05-11T00:00:00" count="1">
        <d v="2001-05-11T00:00:00"/>
      </sharedItems>
    </cacheField>
    <cacheField name="Transaction Time " numFmtId="0">
      <sharedItems count="9">
        <s v="09:06 A.M."/>
        <s v="09:09 A.M."/>
        <s v="09:11 A.M."/>
        <s v="09:14 A.M."/>
        <s v="09:17 A.M."/>
        <s v="09:21 A.M."/>
        <s v="09:32 A.M."/>
        <s v="09:33 A.M."/>
        <s v="09:54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00" maxValue="5000" count="1">
        <n v="5000"/>
      </sharedItems>
    </cacheField>
    <cacheField name="Price " numFmtId="0">
      <sharedItems containsSemiMixedTypes="0" containsString="0" containsNumber="1" minValue="4.09" maxValue="4.155" count="8">
        <n v="4.09"/>
        <n v="4.095"/>
        <n v="4.105"/>
        <n v="4.125"/>
        <n v="4.13"/>
        <n v="4.135"/>
        <n v="4.145"/>
        <n v="4.155"/>
      </sharedItems>
    </cacheField>
    <cacheField name="Deal Number " numFmtId="0">
      <sharedItems containsSemiMixedTypes="0" containsString="0" containsNumber="1" containsInteger="1" minValue="29701" maxValue="29818" count="10">
        <n v="29701"/>
        <n v="29706"/>
        <n v="29707"/>
        <n v="29714"/>
        <n v="29731"/>
        <n v="29740"/>
        <n v="29760"/>
        <n v="29789"/>
        <n v="29793"/>
        <n v="29818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488" createdVersion="3">
  <cacheSource type="worksheet">
    <worksheetSource ref="A9:AA500" sheet="DD-EPM"/>
  </cacheSource>
  <cacheFields count="27">
    <cacheField name="Enron Trader" numFmtId="0">
      <sharedItems containsBlank="1" count="4">
        <s v="Don Baughman"/>
        <s v="Mike Carson"/>
        <e v="#N/A"/>
        <m/>
      </sharedItems>
    </cacheField>
    <cacheField name="Hours" numFmtId="0">
      <sharedItems containsBlank="1" containsMixedTypes="1" containsNumber="1" containsInteger="1" minValue="12" maxValue="16" count="4">
        <n v="12"/>
        <n v="16"/>
        <e v="#N/A"/>
        <m/>
      </sharedItems>
    </cacheField>
    <cacheField name="Period" numFmtId="0">
      <sharedItems containsString="0" containsBlank="1" containsNumber="1" containsInteger="1" minValue="1" maxValue="1" count="2">
        <n v="1"/>
        <m/>
      </sharedItems>
    </cacheField>
    <cacheField name="Total Volume" numFmtId="0">
      <sharedItems containsBlank="1" containsMixedTypes="1" containsNumber="1" containsInteger="1" minValue="300" maxValue="800" count="4">
        <n v="300"/>
        <n v="800"/>
        <e v="#N/A"/>
        <m/>
      </sharedItems>
    </cacheField>
    <cacheField name="Notional Value" numFmtId="0">
      <sharedItems containsBlank="1" containsMixedTypes="1" containsNumber="1" containsInteger="1" minValue="18600" maxValue="29200" count="4">
        <n v="18600"/>
        <n v="29200"/>
        <e v="#N/A"/>
        <m/>
      </sharedItems>
    </cacheField>
    <cacheField name="Activity Type " numFmtId="0">
      <sharedItems containsBlank="1" count="2">
        <s v="Transaction"/>
        <m/>
      </sharedItems>
    </cacheField>
    <cacheField name="Customer " numFmtId="0">
      <sharedItems containsBlank="1" count="2">
        <s v="ENRON POWER MARKETING, IN"/>
        <m/>
      </sharedItems>
    </cacheField>
    <cacheField name="Major Commodity " numFmtId="0">
      <sharedItems containsBlank="1" count="2">
        <s v="Power"/>
        <m/>
      </sharedItems>
    </cacheField>
    <cacheField name="User Name " numFmtId="0">
      <sharedItems containsBlank="1" count="3">
        <s v="DBAUGHMANPHY"/>
        <s v="MCARSONEPM"/>
        <m/>
      </sharedItems>
    </cacheField>
    <cacheField name="Dynegy User Name " numFmtId="0">
      <sharedItems containsBlank="1" count="3">
        <s v="DYNSMCGI"/>
        <s v="DYNVFOR"/>
        <m/>
      </sharedItems>
    </cacheField>
    <cacheField name="Minor Commodity " numFmtId="0">
      <sharedItems containsBlank="1" count="2">
        <s v="pwr.East Power"/>
        <m/>
      </sharedItems>
    </cacheField>
    <cacheField name="Priority Of Service " numFmtId="0">
      <sharedItems containsBlank="1" count="3">
        <s v="ng-pwr.Firm"/>
        <s v="pwr.NONFIRM"/>
        <m/>
      </sharedItems>
    </cacheField>
    <cacheField name="Deal Type " numFmtId="0">
      <sharedItems containsBlank="1" count="2">
        <s v="Physical"/>
        <m/>
      </sharedItems>
    </cacheField>
    <cacheField name="Location " numFmtId="0">
      <sharedItems containsBlank="1" count="3">
        <s v="pwr.IP/TVA"/>
        <s v="pwr.TVA"/>
        <m/>
      </sharedItems>
    </cacheField>
    <cacheField name="Pricing Mechanism " numFmtId="0">
      <sharedItems containsBlank="1" count="2">
        <s v="ng-pwr.Fixed Price"/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Blank="1" count="3">
        <s v="pwr.East Coast Spot Power"/>
        <s v="pwr.Hourly Power"/>
        <m/>
      </sharedItems>
    </cacheField>
    <cacheField name="Term Start Date " numFmtId="0">
      <sharedItems containsNonDate="0" containsDate="1" containsString="0" containsBlank="1" minDate="2001-05-11T00:00:00" maxDate="2001-05-14T00:00:00" count="3">
        <d v="2001-05-11T00:00:00"/>
        <d v="2001-05-14T00:00:00"/>
        <m/>
      </sharedItems>
    </cacheField>
    <cacheField name="Term End Date " numFmtId="0">
      <sharedItems containsNonDate="0" containsDate="1" containsString="0" containsBlank="1" minDate="2001-05-11T00:00:00" maxDate="2001-05-14T00:00:00" count="3">
        <d v="2001-05-11T00:00:00"/>
        <d v="2001-05-14T00:00:00"/>
        <m/>
      </sharedItems>
    </cacheField>
    <cacheField name="Delivery Time " numFmtId="0">
      <sharedItems containsBlank="1" count="3">
        <s v="HE 12 CPT"/>
        <s v="HE7-22C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NonDate="0" containsDate="1" containsString="0" containsBlank="1" minDate="2001-05-11T00:00:00" maxDate="2001-05-11T00:00:00" count="2">
        <d v="2001-05-11T00:00:00"/>
        <m/>
      </sharedItems>
    </cacheField>
    <cacheField name="Transaction Time " numFmtId="0">
      <sharedItems containsBlank="1" count="3">
        <s v="06:35 A.M."/>
        <s v="10:09 A.M."/>
        <m/>
      </sharedItems>
    </cacheField>
    <cacheField name="Buy/Sell " numFmtId="0">
      <sharedItems containsBlank="1" count="2">
        <s v="BUY"/>
        <m/>
      </sharedItems>
    </cacheField>
    <cacheField name="Volume " numFmtId="0">
      <sharedItems containsString="0" containsBlank="1" containsNumber="1" containsInteger="1" minValue="25" maxValue="50" count="3">
        <n v="25"/>
        <n v="50"/>
        <m/>
      </sharedItems>
    </cacheField>
    <cacheField name="Price " numFmtId="0">
      <sharedItems containsString="0" containsBlank="1" containsNumber="1" minValue="36.5" maxValue="62" count="3">
        <n v="36.5"/>
        <n v="62"/>
        <m/>
      </sharedItems>
    </cacheField>
    <cacheField name="Deal Number " numFmtId="0">
      <sharedItems containsString="0" containsBlank="1" containsNumber="1" containsInteger="1" minValue="29589" maxValue="29826" count="3">
        <n v="29589"/>
        <n v="29826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11"/>
    <x v="0"/>
    <x v="0"/>
    <x v="3"/>
    <x v="3"/>
    <x v="4"/>
    <x v="4"/>
    <x v="2"/>
    <x v="0"/>
    <x v="0"/>
    <x v="0"/>
    <x v="0"/>
    <x v="1"/>
    <x v="0"/>
    <x v="4"/>
    <x v="0"/>
    <x v="3"/>
    <x v="0"/>
    <x v="2"/>
  </r>
  <r>
    <x v="0"/>
    <x v="3"/>
    <x v="0"/>
    <x v="1"/>
    <x v="3"/>
    <x v="2"/>
    <x v="4"/>
    <x v="4"/>
    <x v="2"/>
    <x v="0"/>
    <x v="0"/>
    <x v="0"/>
    <x v="4"/>
    <x v="0"/>
    <x v="0"/>
    <x v="2"/>
    <x v="0"/>
    <x v="2"/>
    <x v="0"/>
    <x v="2"/>
  </r>
  <r>
    <x v="0"/>
    <x v="9"/>
    <x v="0"/>
    <x v="1"/>
    <x v="1"/>
    <x v="0"/>
    <x v="0"/>
    <x v="0"/>
    <x v="0"/>
    <x v="0"/>
    <x v="0"/>
    <x v="0"/>
    <x v="3"/>
    <x v="8"/>
    <x v="0"/>
    <x v="1"/>
    <x v="0"/>
    <x v="7"/>
    <x v="0"/>
    <x v="0"/>
  </r>
  <r>
    <x v="0"/>
    <x v="5"/>
    <x v="0"/>
    <x v="1"/>
    <x v="1"/>
    <x v="0"/>
    <x v="0"/>
    <x v="0"/>
    <x v="0"/>
    <x v="0"/>
    <x v="0"/>
    <x v="0"/>
    <x v="0"/>
    <x v="8"/>
    <x v="0"/>
    <x v="1"/>
    <x v="0"/>
    <x v="7"/>
    <x v="0"/>
    <x v="0"/>
  </r>
  <r>
    <x v="0"/>
    <x v="0"/>
    <x v="0"/>
    <x v="1"/>
    <x v="0"/>
    <x v="1"/>
    <x v="5"/>
    <x v="2"/>
    <x v="5"/>
    <x v="0"/>
    <x v="0"/>
    <x v="0"/>
    <x v="2"/>
    <x v="2"/>
    <x v="0"/>
    <x v="1"/>
    <x v="0"/>
    <x v="4"/>
    <x v="0"/>
    <x v="1"/>
  </r>
  <r>
    <x v="0"/>
    <x v="8"/>
    <x v="0"/>
    <x v="1"/>
    <x v="3"/>
    <x v="3"/>
    <x v="2"/>
    <x v="4"/>
    <x v="3"/>
    <x v="0"/>
    <x v="0"/>
    <x v="0"/>
    <x v="1"/>
    <x v="0"/>
    <x v="0"/>
    <x v="1"/>
    <x v="0"/>
    <x v="1"/>
    <x v="0"/>
    <x v="2"/>
  </r>
  <r>
    <x v="0"/>
    <x v="2"/>
    <x v="0"/>
    <x v="1"/>
    <x v="1"/>
    <x v="0"/>
    <x v="1"/>
    <x v="1"/>
    <x v="1"/>
    <x v="0"/>
    <x v="0"/>
    <x v="0"/>
    <x v="2"/>
    <x v="4"/>
    <x v="0"/>
    <x v="1"/>
    <x v="0"/>
    <x v="7"/>
    <x v="0"/>
    <x v="0"/>
  </r>
  <r>
    <x v="0"/>
    <x v="1"/>
    <x v="0"/>
    <x v="1"/>
    <x v="1"/>
    <x v="0"/>
    <x v="0"/>
    <x v="0"/>
    <x v="0"/>
    <x v="0"/>
    <x v="0"/>
    <x v="0"/>
    <x v="3"/>
    <x v="7"/>
    <x v="0"/>
    <x v="0"/>
    <x v="0"/>
    <x v="6"/>
    <x v="0"/>
    <x v="0"/>
  </r>
  <r>
    <x v="0"/>
    <x v="4"/>
    <x v="0"/>
    <x v="1"/>
    <x v="1"/>
    <x v="0"/>
    <x v="0"/>
    <x v="0"/>
    <x v="0"/>
    <x v="0"/>
    <x v="0"/>
    <x v="0"/>
    <x v="3"/>
    <x v="5"/>
    <x v="0"/>
    <x v="1"/>
    <x v="0"/>
    <x v="7"/>
    <x v="0"/>
    <x v="0"/>
  </r>
  <r>
    <x v="0"/>
    <x v="6"/>
    <x v="0"/>
    <x v="1"/>
    <x v="2"/>
    <x v="2"/>
    <x v="4"/>
    <x v="4"/>
    <x v="2"/>
    <x v="0"/>
    <x v="0"/>
    <x v="0"/>
    <x v="5"/>
    <x v="9"/>
    <x v="0"/>
    <x v="1"/>
    <x v="0"/>
    <x v="0"/>
    <x v="0"/>
    <x v="2"/>
  </r>
  <r>
    <x v="0"/>
    <x v="7"/>
    <x v="0"/>
    <x v="0"/>
    <x v="1"/>
    <x v="0"/>
    <x v="1"/>
    <x v="1"/>
    <x v="1"/>
    <x v="0"/>
    <x v="0"/>
    <x v="0"/>
    <x v="3"/>
    <x v="3"/>
    <x v="0"/>
    <x v="3"/>
    <x v="0"/>
    <x v="8"/>
    <x v="0"/>
    <x v="0"/>
  </r>
  <r>
    <x v="0"/>
    <x v="10"/>
    <x v="0"/>
    <x v="0"/>
    <x v="1"/>
    <x v="0"/>
    <x v="3"/>
    <x v="3"/>
    <x v="4"/>
    <x v="0"/>
    <x v="0"/>
    <x v="0"/>
    <x v="0"/>
    <x v="6"/>
    <x v="0"/>
    <x v="1"/>
    <x v="0"/>
    <x v="5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">
  <r>
    <x v="0"/>
    <x v="16"/>
    <x v="0"/>
    <x v="0"/>
    <x v="0"/>
    <x v="2"/>
    <x v="4"/>
    <x v="4"/>
    <x v="4"/>
    <x v="0"/>
    <x v="0"/>
    <x v="0"/>
    <x v="4"/>
    <x v="12"/>
    <x v="0"/>
    <x v="0"/>
    <x v="0"/>
    <x v="2"/>
    <x v="0"/>
    <x v="1"/>
  </r>
  <r>
    <x v="0"/>
    <x v="17"/>
    <x v="0"/>
    <x v="0"/>
    <x v="0"/>
    <x v="2"/>
    <x v="4"/>
    <x v="4"/>
    <x v="4"/>
    <x v="0"/>
    <x v="0"/>
    <x v="0"/>
    <x v="5"/>
    <x v="13"/>
    <x v="0"/>
    <x v="0"/>
    <x v="0"/>
    <x v="2"/>
    <x v="0"/>
    <x v="1"/>
  </r>
  <r>
    <x v="0"/>
    <x v="18"/>
    <x v="0"/>
    <x v="0"/>
    <x v="0"/>
    <x v="2"/>
    <x v="4"/>
    <x v="4"/>
    <x v="4"/>
    <x v="0"/>
    <x v="0"/>
    <x v="0"/>
    <x v="1"/>
    <x v="14"/>
    <x v="0"/>
    <x v="0"/>
    <x v="0"/>
    <x v="2"/>
    <x v="0"/>
    <x v="1"/>
  </r>
  <r>
    <x v="0"/>
    <x v="14"/>
    <x v="0"/>
    <x v="0"/>
    <x v="0"/>
    <x v="3"/>
    <x v="3"/>
    <x v="2"/>
    <x v="2"/>
    <x v="0"/>
    <x v="0"/>
    <x v="0"/>
    <x v="0"/>
    <x v="7"/>
    <x v="0"/>
    <x v="0"/>
    <x v="0"/>
    <x v="0"/>
    <x v="0"/>
    <x v="0"/>
  </r>
  <r>
    <x v="0"/>
    <x v="1"/>
    <x v="0"/>
    <x v="0"/>
    <x v="0"/>
    <x v="3"/>
    <x v="3"/>
    <x v="2"/>
    <x v="2"/>
    <x v="0"/>
    <x v="0"/>
    <x v="0"/>
    <x v="5"/>
    <x v="7"/>
    <x v="0"/>
    <x v="0"/>
    <x v="0"/>
    <x v="0"/>
    <x v="0"/>
    <x v="0"/>
  </r>
  <r>
    <x v="0"/>
    <x v="0"/>
    <x v="0"/>
    <x v="0"/>
    <x v="0"/>
    <x v="3"/>
    <x v="3"/>
    <x v="2"/>
    <x v="2"/>
    <x v="0"/>
    <x v="0"/>
    <x v="0"/>
    <x v="0"/>
    <x v="6"/>
    <x v="0"/>
    <x v="0"/>
    <x v="0"/>
    <x v="0"/>
    <x v="0"/>
    <x v="0"/>
  </r>
  <r>
    <x v="0"/>
    <x v="12"/>
    <x v="0"/>
    <x v="0"/>
    <x v="0"/>
    <x v="3"/>
    <x v="3"/>
    <x v="2"/>
    <x v="2"/>
    <x v="0"/>
    <x v="0"/>
    <x v="0"/>
    <x v="5"/>
    <x v="4"/>
    <x v="0"/>
    <x v="0"/>
    <x v="0"/>
    <x v="0"/>
    <x v="0"/>
    <x v="0"/>
  </r>
  <r>
    <x v="0"/>
    <x v="5"/>
    <x v="0"/>
    <x v="1"/>
    <x v="0"/>
    <x v="0"/>
    <x v="3"/>
    <x v="2"/>
    <x v="2"/>
    <x v="0"/>
    <x v="0"/>
    <x v="0"/>
    <x v="0"/>
    <x v="3"/>
    <x v="0"/>
    <x v="0"/>
    <x v="0"/>
    <x v="0"/>
    <x v="0"/>
    <x v="1"/>
  </r>
  <r>
    <x v="0"/>
    <x v="4"/>
    <x v="0"/>
    <x v="1"/>
    <x v="0"/>
    <x v="0"/>
    <x v="3"/>
    <x v="2"/>
    <x v="2"/>
    <x v="0"/>
    <x v="0"/>
    <x v="0"/>
    <x v="0"/>
    <x v="2"/>
    <x v="0"/>
    <x v="0"/>
    <x v="0"/>
    <x v="0"/>
    <x v="0"/>
    <x v="1"/>
  </r>
  <r>
    <x v="0"/>
    <x v="9"/>
    <x v="0"/>
    <x v="1"/>
    <x v="0"/>
    <x v="0"/>
    <x v="3"/>
    <x v="2"/>
    <x v="2"/>
    <x v="0"/>
    <x v="0"/>
    <x v="0"/>
    <x v="0"/>
    <x v="1"/>
    <x v="0"/>
    <x v="0"/>
    <x v="0"/>
    <x v="0"/>
    <x v="0"/>
    <x v="1"/>
  </r>
  <r>
    <x v="0"/>
    <x v="11"/>
    <x v="0"/>
    <x v="1"/>
    <x v="0"/>
    <x v="0"/>
    <x v="3"/>
    <x v="2"/>
    <x v="2"/>
    <x v="0"/>
    <x v="0"/>
    <x v="0"/>
    <x v="3"/>
    <x v="0"/>
    <x v="0"/>
    <x v="0"/>
    <x v="0"/>
    <x v="0"/>
    <x v="0"/>
    <x v="0"/>
  </r>
  <r>
    <x v="0"/>
    <x v="10"/>
    <x v="0"/>
    <x v="1"/>
    <x v="0"/>
    <x v="0"/>
    <x v="3"/>
    <x v="2"/>
    <x v="2"/>
    <x v="0"/>
    <x v="0"/>
    <x v="0"/>
    <x v="0"/>
    <x v="0"/>
    <x v="0"/>
    <x v="0"/>
    <x v="0"/>
    <x v="0"/>
    <x v="0"/>
    <x v="0"/>
  </r>
  <r>
    <x v="0"/>
    <x v="22"/>
    <x v="0"/>
    <x v="1"/>
    <x v="0"/>
    <x v="1"/>
    <x v="3"/>
    <x v="2"/>
    <x v="2"/>
    <x v="0"/>
    <x v="0"/>
    <x v="0"/>
    <x v="3"/>
    <x v="10"/>
    <x v="0"/>
    <x v="0"/>
    <x v="0"/>
    <x v="0"/>
    <x v="0"/>
    <x v="0"/>
  </r>
  <r>
    <x v="0"/>
    <x v="21"/>
    <x v="0"/>
    <x v="1"/>
    <x v="0"/>
    <x v="2"/>
    <x v="3"/>
    <x v="2"/>
    <x v="2"/>
    <x v="0"/>
    <x v="0"/>
    <x v="0"/>
    <x v="1"/>
    <x v="8"/>
    <x v="0"/>
    <x v="0"/>
    <x v="0"/>
    <x v="0"/>
    <x v="0"/>
    <x v="2"/>
  </r>
  <r>
    <x v="0"/>
    <x v="20"/>
    <x v="0"/>
    <x v="1"/>
    <x v="0"/>
    <x v="1"/>
    <x v="3"/>
    <x v="2"/>
    <x v="2"/>
    <x v="0"/>
    <x v="0"/>
    <x v="0"/>
    <x v="3"/>
    <x v="11"/>
    <x v="0"/>
    <x v="0"/>
    <x v="0"/>
    <x v="0"/>
    <x v="0"/>
    <x v="0"/>
  </r>
  <r>
    <x v="0"/>
    <x v="19"/>
    <x v="0"/>
    <x v="1"/>
    <x v="0"/>
    <x v="2"/>
    <x v="3"/>
    <x v="2"/>
    <x v="2"/>
    <x v="0"/>
    <x v="0"/>
    <x v="0"/>
    <x v="5"/>
    <x v="8"/>
    <x v="0"/>
    <x v="0"/>
    <x v="0"/>
    <x v="0"/>
    <x v="0"/>
    <x v="2"/>
  </r>
  <r>
    <x v="0"/>
    <x v="23"/>
    <x v="0"/>
    <x v="0"/>
    <x v="0"/>
    <x v="0"/>
    <x v="0"/>
    <x v="1"/>
    <x v="1"/>
    <x v="0"/>
    <x v="0"/>
    <x v="0"/>
    <x v="1"/>
    <x v="17"/>
    <x v="0"/>
    <x v="0"/>
    <x v="0"/>
    <x v="3"/>
    <x v="0"/>
    <x v="0"/>
  </r>
  <r>
    <x v="0"/>
    <x v="2"/>
    <x v="0"/>
    <x v="0"/>
    <x v="0"/>
    <x v="0"/>
    <x v="1"/>
    <x v="3"/>
    <x v="3"/>
    <x v="0"/>
    <x v="0"/>
    <x v="0"/>
    <x v="0"/>
    <x v="5"/>
    <x v="0"/>
    <x v="0"/>
    <x v="0"/>
    <x v="1"/>
    <x v="0"/>
    <x v="0"/>
  </r>
  <r>
    <x v="0"/>
    <x v="8"/>
    <x v="0"/>
    <x v="1"/>
    <x v="0"/>
    <x v="2"/>
    <x v="4"/>
    <x v="4"/>
    <x v="4"/>
    <x v="0"/>
    <x v="0"/>
    <x v="0"/>
    <x v="5"/>
    <x v="15"/>
    <x v="0"/>
    <x v="0"/>
    <x v="0"/>
    <x v="2"/>
    <x v="0"/>
    <x v="2"/>
  </r>
  <r>
    <x v="0"/>
    <x v="13"/>
    <x v="0"/>
    <x v="0"/>
    <x v="0"/>
    <x v="0"/>
    <x v="1"/>
    <x v="3"/>
    <x v="3"/>
    <x v="0"/>
    <x v="0"/>
    <x v="0"/>
    <x v="0"/>
    <x v="4"/>
    <x v="0"/>
    <x v="0"/>
    <x v="0"/>
    <x v="1"/>
    <x v="0"/>
    <x v="0"/>
  </r>
  <r>
    <x v="0"/>
    <x v="3"/>
    <x v="0"/>
    <x v="1"/>
    <x v="0"/>
    <x v="0"/>
    <x v="0"/>
    <x v="1"/>
    <x v="1"/>
    <x v="0"/>
    <x v="0"/>
    <x v="0"/>
    <x v="1"/>
    <x v="18"/>
    <x v="0"/>
    <x v="0"/>
    <x v="0"/>
    <x v="3"/>
    <x v="0"/>
    <x v="0"/>
  </r>
  <r>
    <x v="0"/>
    <x v="7"/>
    <x v="0"/>
    <x v="0"/>
    <x v="0"/>
    <x v="2"/>
    <x v="1"/>
    <x v="3"/>
    <x v="3"/>
    <x v="0"/>
    <x v="0"/>
    <x v="0"/>
    <x v="2"/>
    <x v="9"/>
    <x v="0"/>
    <x v="0"/>
    <x v="0"/>
    <x v="1"/>
    <x v="0"/>
    <x v="2"/>
  </r>
  <r>
    <x v="0"/>
    <x v="15"/>
    <x v="0"/>
    <x v="1"/>
    <x v="0"/>
    <x v="0"/>
    <x v="0"/>
    <x v="1"/>
    <x v="1"/>
    <x v="0"/>
    <x v="0"/>
    <x v="0"/>
    <x v="1"/>
    <x v="16"/>
    <x v="0"/>
    <x v="0"/>
    <x v="0"/>
    <x v="3"/>
    <x v="0"/>
    <x v="1"/>
  </r>
  <r>
    <x v="0"/>
    <x v="6"/>
    <x v="0"/>
    <x v="1"/>
    <x v="0"/>
    <x v="0"/>
    <x v="2"/>
    <x v="0"/>
    <x v="0"/>
    <x v="0"/>
    <x v="0"/>
    <x v="0"/>
    <x v="0"/>
    <x v="19"/>
    <x v="0"/>
    <x v="0"/>
    <x v="0"/>
    <x v="4"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">
  <r>
    <x v="0"/>
    <x v="0"/>
    <x v="0"/>
    <x v="0"/>
    <x v="0"/>
    <x v="0"/>
    <x v="0"/>
    <x v="0"/>
    <x v="0"/>
    <x v="1"/>
    <x v="0"/>
    <x v="1"/>
    <x v="0"/>
    <x v="0"/>
    <x v="0"/>
    <x v="0"/>
    <x v="1"/>
    <x v="0"/>
    <x v="0"/>
    <x v="0"/>
    <x v="0"/>
    <x v="0"/>
    <x v="1"/>
    <x v="0"/>
    <x v="0"/>
    <x v="1"/>
    <x v="1"/>
  </r>
  <r>
    <x v="1"/>
    <x v="1"/>
    <x v="0"/>
    <x v="1"/>
    <x v="1"/>
    <x v="0"/>
    <x v="0"/>
    <x v="0"/>
    <x v="1"/>
    <x v="0"/>
    <x v="0"/>
    <x v="0"/>
    <x v="0"/>
    <x v="1"/>
    <x v="0"/>
    <x v="0"/>
    <x v="0"/>
    <x v="1"/>
    <x v="1"/>
    <x v="1"/>
    <x v="0"/>
    <x v="0"/>
    <x v="0"/>
    <x v="0"/>
    <x v="1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3"/>
    <x v="0"/>
    <x v="0"/>
    <x v="4"/>
    <x v="4"/>
  </r>
  <r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8"/>
    <x v="0"/>
    <x v="0"/>
    <x v="5"/>
    <x v="9"/>
  </r>
  <r>
    <x v="2"/>
    <x v="0"/>
    <x v="0"/>
    <x v="0"/>
    <x v="0"/>
    <x v="0"/>
    <x v="2"/>
    <x v="0"/>
    <x v="0"/>
    <x v="0"/>
    <x v="0"/>
    <x v="3"/>
    <x v="0"/>
    <x v="0"/>
    <x v="0"/>
    <x v="0"/>
    <x v="0"/>
    <x v="0"/>
    <x v="0"/>
    <x v="0"/>
    <x v="2"/>
    <x v="1"/>
    <x v="0"/>
    <x v="7"/>
    <x v="3"/>
  </r>
  <r>
    <x v="2"/>
    <x v="0"/>
    <x v="0"/>
    <x v="0"/>
    <x v="0"/>
    <x v="0"/>
    <x v="2"/>
    <x v="0"/>
    <x v="0"/>
    <x v="0"/>
    <x v="0"/>
    <x v="3"/>
    <x v="0"/>
    <x v="0"/>
    <x v="0"/>
    <x v="0"/>
    <x v="0"/>
    <x v="0"/>
    <x v="0"/>
    <x v="0"/>
    <x v="6"/>
    <x v="1"/>
    <x v="0"/>
    <x v="3"/>
    <x v="7"/>
  </r>
  <r>
    <x v="1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3"/>
    <x v="0"/>
  </r>
  <r>
    <x v="1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1"/>
    <x v="0"/>
    <x v="0"/>
    <x v="5"/>
    <x v="2"/>
  </r>
  <r>
    <x v="1"/>
    <x v="0"/>
    <x v="0"/>
    <x v="0"/>
    <x v="0"/>
    <x v="0"/>
    <x v="1"/>
    <x v="1"/>
    <x v="0"/>
    <x v="0"/>
    <x v="0"/>
    <x v="1"/>
    <x v="0"/>
    <x v="0"/>
    <x v="0"/>
    <x v="0"/>
    <x v="0"/>
    <x v="0"/>
    <x v="0"/>
    <x v="0"/>
    <x v="4"/>
    <x v="1"/>
    <x v="0"/>
    <x v="2"/>
    <x v="5"/>
  </r>
  <r>
    <x v="1"/>
    <x v="0"/>
    <x v="0"/>
    <x v="0"/>
    <x v="0"/>
    <x v="0"/>
    <x v="1"/>
    <x v="1"/>
    <x v="0"/>
    <x v="0"/>
    <x v="0"/>
    <x v="1"/>
    <x v="0"/>
    <x v="0"/>
    <x v="0"/>
    <x v="0"/>
    <x v="0"/>
    <x v="0"/>
    <x v="0"/>
    <x v="0"/>
    <x v="5"/>
    <x v="1"/>
    <x v="0"/>
    <x v="0"/>
    <x v="6"/>
  </r>
  <r>
    <x v="1"/>
    <x v="0"/>
    <x v="0"/>
    <x v="0"/>
    <x v="0"/>
    <x v="0"/>
    <x v="1"/>
    <x v="1"/>
    <x v="0"/>
    <x v="0"/>
    <x v="0"/>
    <x v="2"/>
    <x v="0"/>
    <x v="0"/>
    <x v="0"/>
    <x v="0"/>
    <x v="0"/>
    <x v="0"/>
    <x v="0"/>
    <x v="0"/>
    <x v="1"/>
    <x v="0"/>
    <x v="0"/>
    <x v="6"/>
    <x v="1"/>
  </r>
  <r>
    <x v="1"/>
    <x v="0"/>
    <x v="0"/>
    <x v="0"/>
    <x v="0"/>
    <x v="0"/>
    <x v="1"/>
    <x v="1"/>
    <x v="0"/>
    <x v="0"/>
    <x v="0"/>
    <x v="2"/>
    <x v="0"/>
    <x v="0"/>
    <x v="0"/>
    <x v="0"/>
    <x v="0"/>
    <x v="0"/>
    <x v="0"/>
    <x v="0"/>
    <x v="7"/>
    <x v="0"/>
    <x v="0"/>
    <x v="1"/>
    <x v="8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488">
  <r>
    <x v="0"/>
    <x v="0"/>
    <x v="0"/>
    <x v="0"/>
    <x v="0"/>
    <x v="0"/>
    <x v="0"/>
    <x v="0"/>
    <x v="0"/>
    <x v="1"/>
    <x v="0"/>
    <x v="1"/>
    <x v="0"/>
    <x v="0"/>
    <x v="0"/>
    <x v="0"/>
    <x v="1"/>
    <x v="0"/>
    <x v="0"/>
    <x v="0"/>
    <x v="0"/>
    <x v="0"/>
    <x v="1"/>
    <x v="0"/>
    <x v="0"/>
    <x v="1"/>
    <x v="1"/>
  </r>
  <r>
    <x v="1"/>
    <x v="1"/>
    <x v="0"/>
    <x v="1"/>
    <x v="1"/>
    <x v="0"/>
    <x v="0"/>
    <x v="0"/>
    <x v="1"/>
    <x v="0"/>
    <x v="0"/>
    <x v="0"/>
    <x v="0"/>
    <x v="1"/>
    <x v="0"/>
    <x v="0"/>
    <x v="0"/>
    <x v="1"/>
    <x v="1"/>
    <x v="1"/>
    <x v="0"/>
    <x v="0"/>
    <x v="0"/>
    <x v="0"/>
    <x v="1"/>
    <x v="0"/>
    <x v="0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  <r>
    <x v="2"/>
    <x v="2"/>
    <x v="0"/>
    <x v="2"/>
    <x v="2"/>
    <x v="1"/>
    <x v="1"/>
    <x v="1"/>
    <x v="2"/>
    <x v="2"/>
    <x v="1"/>
    <x v="2"/>
    <x v="1"/>
    <x v="2"/>
    <x v="1"/>
    <x v="0"/>
    <x v="2"/>
    <x v="2"/>
    <x v="2"/>
    <x v="2"/>
    <x v="0"/>
    <x v="1"/>
    <x v="2"/>
    <x v="1"/>
    <x v="2"/>
    <x v="2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E15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4">
        <item x="0"/>
        <item x="1"/>
        <item x="2"/>
        <item x="3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7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9:K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7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7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7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3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5" firstHeaderRow="2" firstDataRow="2" firstDataCol="2"/>
  <pivotFields count="25">
    <pivotField axis="axisRow" dataField="1" compact="0" showAll="0" defaultSubtotal="0" outline="0">
      <items count="3">
        <item x="0"/>
        <item x="1"/>
        <item x="2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I2:AJ7" firstHeaderRow="2" firstDataRow="2" firstDataCol="1"/>
  <pivotFields count="27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9"/>
  </rowFields>
  <rowItems count="4">
    <i>
      <x v="0"/>
    </i>
    <i>
      <x v="1"/>
    </i>
    <i>
      <x v="2"/>
    </i>
    <i t="grand">
      <x v="3"/>
    </i>
  </rowItems>
  <colItems count="1">
    <i t="grand">
      <x v="0"/>
    </i>
  </colItems>
  <dataFields count="1">
    <dataField name="Count of Deal Number " fld="2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992858305&amp;dt=May-11-01" TargetMode="External"/><Relationship Id="rId2" Type="http://schemas.openxmlformats.org/officeDocument/2006/relationships/hyperlink" Target="https://www.intcx.com/ReportServlet/any.class?operation=confirm&amp;dealID=169242249&amp;dt=May-11-01" TargetMode="External"/><Relationship Id="rId3" Type="http://schemas.openxmlformats.org/officeDocument/2006/relationships/hyperlink" Target="https://www.intcx.com/ReportServlet/any.class?operation=confirm&amp;dealID=647422141&amp;dt=May-11-01" TargetMode="External"/><Relationship Id="rId4" Type="http://schemas.openxmlformats.org/officeDocument/2006/relationships/hyperlink" Target="https://www.intcx.com/ReportServlet/any.class?operation=confirm&amp;dealID=174540473&amp;dt=May-11-01" TargetMode="External"/><Relationship Id="rId5" Type="http://schemas.openxmlformats.org/officeDocument/2006/relationships/hyperlink" Target="https://www.intcx.com/ReportServlet/any.class?operation=confirm&amp;dealID=109868782&amp;dt=May-11-01" TargetMode="External"/><Relationship Id="rId6" Type="http://schemas.openxmlformats.org/officeDocument/2006/relationships/hyperlink" Target="https://www.intcx.com/ReportServlet/any.class?operation=confirm&amp;dealID=212221527&amp;dt=May-10-01" TargetMode="External"/><Relationship Id="rId7" Type="http://schemas.openxmlformats.org/officeDocument/2006/relationships/hyperlink" Target="https://www.intcx.com/ReportServlet/any.class?operation=confirm&amp;dealID=113155446&amp;dt=May-11-01" TargetMode="External"/><Relationship Id="rId8" Type="http://schemas.openxmlformats.org/officeDocument/2006/relationships/hyperlink" Target="https://www.intcx.com/ReportServlet/any.class?operation=confirm&amp;dealID=112559960&amp;dt=May-11-01" TargetMode="External"/><Relationship Id="rId9" Type="http://schemas.openxmlformats.org/officeDocument/2006/relationships/hyperlink" Target="https://www.intcx.com/ReportServlet/any.class?operation=confirm&amp;dealID=171709709&amp;dt=May-11-01" TargetMode="External"/><Relationship Id="rId10" Type="http://schemas.openxmlformats.org/officeDocument/2006/relationships/hyperlink" Target="https://www.intcx.com/ReportServlet/any.class?operation=confirm&amp;dealID=178415145&amp;dt=May-11-01" TargetMode="External"/><Relationship Id="rId11" Type="http://schemas.openxmlformats.org/officeDocument/2006/relationships/hyperlink" Target="https://www.intcx.com/ReportServlet/any.class?operation=confirm&amp;dealID=202026786&amp;dt=May-11-01" TargetMode="External"/><Relationship Id="rId12" Type="http://schemas.openxmlformats.org/officeDocument/2006/relationships/hyperlink" Target="https://www.intcx.com/ReportServlet/any.class?operation=confirm&amp;dealID=915568548&amp;dt=May-11-01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214875195&amp;dt=May-11-01" TargetMode="External"/><Relationship Id="rId2" Type="http://schemas.openxmlformats.org/officeDocument/2006/relationships/hyperlink" Target="https://www.intcx.com/ReportServlet/any.class?operation=confirm&amp;dealID=294281833&amp;dt=May-11-01" TargetMode="External"/><Relationship Id="rId3" Type="http://schemas.openxmlformats.org/officeDocument/2006/relationships/hyperlink" Target="https://www.intcx.com/ReportServlet/any.class?operation=confirm&amp;dealID=463939977&amp;dt=May-11-01" TargetMode="External"/><Relationship Id="rId4" Type="http://schemas.openxmlformats.org/officeDocument/2006/relationships/hyperlink" Target="https://www.intcx.com/ReportServlet/any.class?operation=confirm&amp;dealID=200373486&amp;dt=May-11-01" TargetMode="External"/><Relationship Id="rId5" Type="http://schemas.openxmlformats.org/officeDocument/2006/relationships/hyperlink" Target="https://www.intcx.com/ReportServlet/any.class?operation=confirm&amp;dealID=112055519&amp;dt=May-11-01" TargetMode="External"/><Relationship Id="rId6" Type="http://schemas.openxmlformats.org/officeDocument/2006/relationships/hyperlink" Target="https://www.intcx.com/ReportServlet/any.class?operation=confirm&amp;dealID=107034335&amp;dt=May-11-01" TargetMode="External"/><Relationship Id="rId7" Type="http://schemas.openxmlformats.org/officeDocument/2006/relationships/hyperlink" Target="https://www.intcx.com/ReportServlet/any.class?operation=confirm&amp;dealID=186249541&amp;dt=May-11-01" TargetMode="External"/><Relationship Id="rId8" Type="http://schemas.openxmlformats.org/officeDocument/2006/relationships/hyperlink" Target="https://www.intcx.com/ReportServlet/any.class?operation=confirm&amp;dealID=148055995&amp;dt=May-11-01" TargetMode="External"/><Relationship Id="rId9" Type="http://schemas.openxmlformats.org/officeDocument/2006/relationships/hyperlink" Target="https://www.intcx.com/ReportServlet/any.class?operation=confirm&amp;dealID=145613224&amp;dt=May-11-01" TargetMode="External"/><Relationship Id="rId10" Type="http://schemas.openxmlformats.org/officeDocument/2006/relationships/hyperlink" Target="https://www.intcx.com/ReportServlet/any.class?operation=confirm&amp;dealID=176791156&amp;dt=May-11-01" TargetMode="External"/><Relationship Id="rId11" Type="http://schemas.openxmlformats.org/officeDocument/2006/relationships/hyperlink" Target="https://www.intcx.com/ReportServlet/any.class?operation=confirm&amp;dealID=184674763&amp;dt=May-11-01" TargetMode="External"/><Relationship Id="rId12" Type="http://schemas.openxmlformats.org/officeDocument/2006/relationships/hyperlink" Target="https://www.intcx.com/ReportServlet/any.class?operation=confirm&amp;dealID=176984614&amp;dt=May-11-01" TargetMode="External"/><Relationship Id="rId13" Type="http://schemas.openxmlformats.org/officeDocument/2006/relationships/hyperlink" Target="https://www.intcx.com/ReportServlet/any.class?operation=confirm&amp;dealID=841590383&amp;dt=May-11-01" TargetMode="External"/><Relationship Id="rId14" Type="http://schemas.openxmlformats.org/officeDocument/2006/relationships/hyperlink" Target="https://www.intcx.com/ReportServlet/any.class?operation=confirm&amp;dealID=624773210&amp;dt=May-11-01" TargetMode="External"/><Relationship Id="rId15" Type="http://schemas.openxmlformats.org/officeDocument/2006/relationships/hyperlink" Target="https://www.intcx.com/ReportServlet/any.class?operation=confirm&amp;dealID=601230268&amp;dt=May-11-01" TargetMode="External"/><Relationship Id="rId16" Type="http://schemas.openxmlformats.org/officeDocument/2006/relationships/hyperlink" Target="https://www.intcx.com/ReportServlet/any.class?operation=confirm&amp;dealID=589343144&amp;dt=May-11-01" TargetMode="External"/><Relationship Id="rId17" Type="http://schemas.openxmlformats.org/officeDocument/2006/relationships/hyperlink" Target="https://www.intcx.com/ReportServlet/any.class?operation=confirm&amp;dealID=26216256324&amp;dt=May-11-01" TargetMode="External"/><Relationship Id="rId18" Type="http://schemas.openxmlformats.org/officeDocument/2006/relationships/hyperlink" Target="https://www.intcx.com/ReportServlet/any.class?operation=confirm&amp;dealID=121250482&amp;dt=May-11-01" TargetMode="External"/><Relationship Id="rId19" Type="http://schemas.openxmlformats.org/officeDocument/2006/relationships/hyperlink" Target="https://www.intcx.com/ReportServlet/any.class?operation=confirm&amp;dealID=172796029&amp;dt=May-11-01" TargetMode="External"/><Relationship Id="rId20" Type="http://schemas.openxmlformats.org/officeDocument/2006/relationships/hyperlink" Target="https://www.intcx.com/ReportServlet/any.class?operation=confirm&amp;dealID=190878496&amp;dt=May-11-01" TargetMode="External"/><Relationship Id="rId21" Type="http://schemas.openxmlformats.org/officeDocument/2006/relationships/hyperlink" Target="https://www.intcx.com/ReportServlet/any.class?operation=confirm&amp;dealID=144765427&amp;dt=May-11-01" TargetMode="External"/><Relationship Id="rId22" Type="http://schemas.openxmlformats.org/officeDocument/2006/relationships/hyperlink" Target="https://www.intcx.com/ReportServlet/any.class?operation=confirm&amp;dealID=165872612&amp;dt=May-11-01" TargetMode="External"/><Relationship Id="rId23" Type="http://schemas.openxmlformats.org/officeDocument/2006/relationships/hyperlink" Target="https://www.intcx.com/ReportServlet/any.class?operation=confirm&amp;dealID=209371132&amp;dt=May-11-01" TargetMode="External"/><Relationship Id="rId24" Type="http://schemas.openxmlformats.org/officeDocument/2006/relationships/hyperlink" Target="https://www.intcx.com/ReportServlet/any.class?operation=confirm&amp;dealID=159788417&amp;dt=May-11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3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22.7"/>
    <col collapsed="false" customWidth="true" hidden="false" outlineLevel="0" max="7" min="7" style="0" width="6.7"/>
    <col collapsed="false" customWidth="true" hidden="false" outlineLevel="0" max="8" min="8" style="0" width="10.85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" t="n">
        <v>37022</v>
      </c>
      <c r="C2" s="1"/>
      <c r="D2" s="1"/>
      <c r="E2" s="1"/>
      <c r="F2" s="1"/>
      <c r="G2" s="1"/>
      <c r="H2" s="1"/>
    </row>
    <row r="3" customFormat="false" ht="13.5" hidden="false" customHeight="false" outlineLevel="0" collapsed="false">
      <c r="B3" s="2"/>
      <c r="C3" s="2"/>
      <c r="D3" s="2"/>
      <c r="E3" s="2"/>
      <c r="F3" s="2"/>
      <c r="G3" s="2"/>
      <c r="H3" s="2"/>
    </row>
    <row r="4" customFormat="false" ht="13.5" hidden="false" customHeight="false" outlineLevel="0" collapsed="false">
      <c r="B4" s="3" t="s">
        <v>0</v>
      </c>
      <c r="C4" s="3"/>
      <c r="D4" s="4"/>
      <c r="E4" s="5" t="s">
        <v>1</v>
      </c>
      <c r="F4" s="5"/>
      <c r="G4" s="5"/>
      <c r="H4" s="5"/>
    </row>
    <row r="5" customFormat="false" ht="13.5" hidden="false" customHeight="false" outlineLevel="0" collapsed="false">
      <c r="B5" s="6" t="s">
        <v>2</v>
      </c>
      <c r="C5" s="7" t="s">
        <v>3</v>
      </c>
      <c r="D5" s="4"/>
      <c r="E5" s="8" t="s">
        <v>4</v>
      </c>
      <c r="F5" s="9" t="s">
        <v>2</v>
      </c>
      <c r="G5" s="10" t="s">
        <v>5</v>
      </c>
      <c r="H5" s="11" t="s">
        <v>3</v>
      </c>
    </row>
    <row r="6" customFormat="false" ht="12.75" hidden="false" customHeight="false" outlineLevel="0" collapsed="false">
      <c r="B6" s="12" t="s">
        <v>6</v>
      </c>
      <c r="C6" s="13" t="n">
        <f aca="false">'ICE-Power'!H1</f>
        <v>8300400</v>
      </c>
      <c r="D6" s="14"/>
      <c r="E6" s="15" t="s">
        <v>7</v>
      </c>
      <c r="F6" s="16" t="s">
        <v>8</v>
      </c>
      <c r="G6" s="17" t="n">
        <f aca="false">'ICE-EPM'!B6</f>
        <v>24</v>
      </c>
      <c r="H6" s="18" t="n">
        <f aca="false">'ICE-EPM'!C6</f>
        <v>121600</v>
      </c>
    </row>
    <row r="7" customFormat="false" ht="12.75" hidden="false" customHeight="false" outlineLevel="0" collapsed="false">
      <c r="B7" s="19" t="s">
        <v>9</v>
      </c>
      <c r="C7" s="20" t="n">
        <f aca="false">SUM(C8:C9)</f>
        <v>190567500</v>
      </c>
      <c r="D7" s="4"/>
      <c r="E7" s="21" t="s">
        <v>10</v>
      </c>
      <c r="F7" s="22" t="s">
        <v>11</v>
      </c>
      <c r="G7" s="23" t="n">
        <f aca="false">'ICE-ENA'!B6</f>
        <v>12</v>
      </c>
      <c r="H7" s="24" t="n">
        <f aca="false">'ICE-ENA'!C6</f>
        <v>16907500</v>
      </c>
    </row>
    <row r="8" customFormat="false" ht="12.75" hidden="false" customHeight="false" outlineLevel="0" collapsed="false">
      <c r="B8" s="25" t="s">
        <v>12</v>
      </c>
      <c r="C8" s="20" t="n">
        <f aca="false">'ICE-Physical Gas'!H1</f>
        <v>46105000</v>
      </c>
      <c r="D8" s="4"/>
      <c r="E8" s="21" t="s">
        <v>10</v>
      </c>
      <c r="F8" s="22" t="s">
        <v>13</v>
      </c>
      <c r="G8" s="23" t="n">
        <f aca="false">'ICE-ENA'!B7</f>
        <v>0</v>
      </c>
      <c r="H8" s="24" t="n">
        <f aca="false">'ICE-ENA'!C7</f>
        <v>0</v>
      </c>
    </row>
    <row r="9" customFormat="false" ht="13.5" hidden="false" customHeight="false" outlineLevel="0" collapsed="false">
      <c r="B9" s="25" t="s">
        <v>14</v>
      </c>
      <c r="C9" s="20" t="n">
        <f aca="false">'ICE-Financial Gas'!H1</f>
        <v>144462500</v>
      </c>
      <c r="D9" s="4"/>
      <c r="E9" s="26" t="s">
        <v>15</v>
      </c>
      <c r="F9" s="27"/>
      <c r="G9" s="28" t="n">
        <f aca="false">'ICE-ECC'!B6</f>
        <v>0</v>
      </c>
      <c r="H9" s="29" t="n">
        <f aca="false">'ICE-ECC'!C6</f>
        <v>0</v>
      </c>
    </row>
    <row r="10" customFormat="false" ht="13.5" hidden="false" customHeight="false" outlineLevel="0" collapsed="false">
      <c r="B10" s="30" t="s">
        <v>16</v>
      </c>
      <c r="C10" s="31" t="n">
        <f aca="false">'ICE-OIL'!H3</f>
        <v>6610000</v>
      </c>
      <c r="D10" s="4"/>
      <c r="E10" s="4"/>
      <c r="F10" s="4"/>
      <c r="G10" s="4"/>
      <c r="H10" s="4"/>
    </row>
    <row r="11" customFormat="false" ht="13.5" hidden="false" customHeight="false" outlineLevel="0" collapsed="false">
      <c r="B11" s="4"/>
      <c r="C11" s="4"/>
      <c r="D11" s="4"/>
      <c r="E11" s="5" t="s">
        <v>17</v>
      </c>
      <c r="F11" s="5"/>
      <c r="G11" s="5"/>
      <c r="H11" s="5"/>
    </row>
    <row r="12" customFormat="false" ht="13.5" hidden="false" customHeight="false" outlineLevel="0" collapsed="false">
      <c r="B12" s="4"/>
      <c r="C12" s="4"/>
      <c r="D12" s="4"/>
      <c r="E12" s="8" t="s">
        <v>4</v>
      </c>
      <c r="F12" s="9" t="s">
        <v>2</v>
      </c>
      <c r="G12" s="10" t="s">
        <v>5</v>
      </c>
      <c r="H12" s="11" t="s">
        <v>3</v>
      </c>
    </row>
    <row r="13" customFormat="false" ht="12.75" hidden="false" customHeight="false" outlineLevel="0" collapsed="false">
      <c r="B13" s="4"/>
      <c r="C13" s="4"/>
      <c r="D13" s="4"/>
      <c r="E13" s="15" t="s">
        <v>7</v>
      </c>
      <c r="F13" s="16" t="s">
        <v>8</v>
      </c>
      <c r="G13" s="17" t="n">
        <f aca="false">'DD-EPM'!B6</f>
        <v>2</v>
      </c>
      <c r="H13" s="18" t="n">
        <f aca="false">'DD-EPM'!C6</f>
        <v>1100</v>
      </c>
    </row>
    <row r="14" customFormat="false" ht="12.75" hidden="false" customHeight="false" outlineLevel="0" collapsed="false">
      <c r="B14" s="4"/>
      <c r="C14" s="4"/>
      <c r="D14" s="4"/>
      <c r="E14" s="21" t="s">
        <v>10</v>
      </c>
      <c r="F14" s="22" t="s">
        <v>8</v>
      </c>
      <c r="G14" s="23" t="n">
        <f aca="false">'DD-ENA'!B8</f>
        <v>0</v>
      </c>
      <c r="H14" s="24" t="n">
        <f aca="false">'DD-ENA'!C8</f>
        <v>0</v>
      </c>
    </row>
    <row r="15" customFormat="false" ht="12.75" hidden="false" customHeight="false" outlineLevel="0" collapsed="false">
      <c r="B15" s="4"/>
      <c r="C15" s="4"/>
      <c r="D15" s="4"/>
      <c r="E15" s="21" t="s">
        <v>10</v>
      </c>
      <c r="F15" s="22" t="s">
        <v>18</v>
      </c>
      <c r="G15" s="23" t="n">
        <f aca="false">'DD-ENA'!B7</f>
        <v>10</v>
      </c>
      <c r="H15" s="24" t="n">
        <f aca="false">'DD-ENA'!C7</f>
        <v>150000</v>
      </c>
    </row>
    <row r="16" customFormat="false" ht="12.75" hidden="false" customHeight="false" outlineLevel="0" collapsed="false">
      <c r="B16" s="4"/>
      <c r="C16" s="4"/>
      <c r="D16" s="4"/>
      <c r="E16" s="21" t="s">
        <v>10</v>
      </c>
      <c r="F16" s="22" t="s">
        <v>19</v>
      </c>
      <c r="G16" s="23" t="n">
        <f aca="false">'DD-ENA'!B6</f>
        <v>0</v>
      </c>
      <c r="H16" s="24" t="n">
        <f aca="false">'DD-ENA'!C6</f>
        <v>0</v>
      </c>
    </row>
    <row r="17" customFormat="false" ht="16.5" hidden="false" customHeight="true" outlineLevel="0" collapsed="false">
      <c r="B17" s="4"/>
      <c r="C17" s="4"/>
      <c r="D17" s="4"/>
      <c r="E17" s="26" t="s">
        <v>20</v>
      </c>
      <c r="F17" s="27" t="s">
        <v>21</v>
      </c>
      <c r="G17" s="28" t="n">
        <f aca="false">'DD-EGL'!B6</f>
        <v>1</v>
      </c>
      <c r="H17" s="29" t="n">
        <f aca="false">'DD-EGL'!C6</f>
        <v>25000</v>
      </c>
    </row>
    <row r="20" customFormat="false" ht="12.75" hidden="false" customHeight="false" outlineLevel="0" collapsed="false">
      <c r="F20" s="32"/>
    </row>
    <row r="21" customFormat="false" ht="12.75" hidden="false" customHeight="false" outlineLevel="0" collapsed="false">
      <c r="F21" s="32"/>
    </row>
    <row r="24" customFormat="false" ht="12.75" hidden="false" customHeight="false" outlineLevel="0" collapsed="false">
      <c r="B24" s="33"/>
      <c r="C24" s="34"/>
      <c r="D24" s="35"/>
    </row>
    <row r="25" customFormat="false" ht="12.75" hidden="false" customHeight="false" outlineLevel="0" collapsed="false">
      <c r="B25" s="33"/>
      <c r="C25" s="34"/>
      <c r="D25" s="35"/>
      <c r="E25" s="35"/>
    </row>
    <row r="26" customFormat="false" ht="12.75" hidden="false" customHeight="false" outlineLevel="0" collapsed="false">
      <c r="E26" s="35"/>
    </row>
  </sheetData>
  <mergeCells count="4">
    <mergeCell ref="B2:H2"/>
    <mergeCell ref="B4:C4"/>
    <mergeCell ref="E4:H4"/>
    <mergeCell ref="E11:H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1" activeCellId="0" sqref="A11: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7" t="s">
        <v>560</v>
      </c>
    </row>
    <row r="2" customFormat="false" ht="15.75" hidden="false" customHeight="false" outlineLevel="0" collapsed="false">
      <c r="A2" s="128" t="s">
        <v>495</v>
      </c>
    </row>
    <row r="3" customFormat="false" ht="12.75" hidden="false" customHeight="false" outlineLevel="0" collapsed="false">
      <c r="A3" s="38" t="n">
        <f aca="false">'E-Mail'!$B$2</f>
        <v>37022</v>
      </c>
    </row>
    <row r="5" customFormat="false" ht="13.5" hidden="false" customHeight="false" outlineLevel="0" collapsed="false">
      <c r="A5" s="129" t="s">
        <v>496</v>
      </c>
      <c r="B5" s="129" t="s">
        <v>5</v>
      </c>
      <c r="C5" s="129" t="s">
        <v>3</v>
      </c>
    </row>
    <row r="6" customFormat="false" ht="12.75" hidden="false" customHeight="false" outlineLevel="0" collapsed="false">
      <c r="A6" s="37"/>
      <c r="B6" s="130" t="n">
        <f aca="false">COUNTIF($T$19:$T$5001,A6)</f>
        <v>0</v>
      </c>
      <c r="C6" s="130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45" t="str">
        <f aca="false">IF(A16=0,"No Activity"," ")</f>
        <v>No Activity</v>
      </c>
      <c r="H9" s="132" t="s">
        <v>497</v>
      </c>
      <c r="I9" s="132" t="s">
        <v>498</v>
      </c>
    </row>
    <row r="10" customFormat="false" ht="12.75" hidden="false" customHeight="false" outlineLevel="0" collapsed="false">
      <c r="A10" s="133" t="s">
        <v>561</v>
      </c>
    </row>
    <row r="11" customFormat="false" ht="12.75" hidden="false" customHeight="false" outlineLevel="0" collapsed="false">
      <c r="A11" s="134" t="s">
        <v>500</v>
      </c>
    </row>
    <row r="12" customFormat="false" ht="12.75" hidden="false" customHeight="false" outlineLevel="0" collapsed="false">
      <c r="A12" s="134" t="s">
        <v>501</v>
      </c>
    </row>
    <row r="13" customFormat="false" ht="12.75" hidden="false" customHeight="false" outlineLevel="0" collapsed="false">
      <c r="A13" s="134" t="s">
        <v>502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35" t="s">
        <v>503</v>
      </c>
      <c r="B15" s="135" t="s">
        <v>504</v>
      </c>
      <c r="C15" s="135" t="s">
        <v>505</v>
      </c>
      <c r="D15" s="135" t="s">
        <v>506</v>
      </c>
      <c r="E15" s="135" t="s">
        <v>35</v>
      </c>
      <c r="F15" s="135" t="s">
        <v>507</v>
      </c>
      <c r="G15" s="135" t="s">
        <v>80</v>
      </c>
      <c r="H15" s="135" t="s">
        <v>497</v>
      </c>
      <c r="I15" s="135" t="s">
        <v>498</v>
      </c>
      <c r="J15" s="135" t="s">
        <v>508</v>
      </c>
      <c r="K15" s="135" t="s">
        <v>509</v>
      </c>
      <c r="L15" s="135" t="s">
        <v>510</v>
      </c>
      <c r="M15" s="135" t="s">
        <v>511</v>
      </c>
      <c r="N15" s="135" t="s">
        <v>512</v>
      </c>
      <c r="O15" s="135" t="s">
        <v>513</v>
      </c>
      <c r="P15" s="135" t="s">
        <v>514</v>
      </c>
      <c r="Q15" s="135" t="s">
        <v>515</v>
      </c>
      <c r="R15" s="135" t="s">
        <v>516</v>
      </c>
      <c r="S15" s="135" t="s">
        <v>36</v>
      </c>
      <c r="T15" s="135" t="s">
        <v>34</v>
      </c>
    </row>
    <row r="16" customFormat="false" ht="13.5" hidden="false" customHeight="false" outlineLevel="0" collapsed="false">
      <c r="A16" s="146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3"/>
  <sheetViews>
    <sheetView showFormulas="false" showGridLines="true" showRowColHeaders="true" showZeros="true" rightToLeft="false" tabSelected="false" showOutlineSymbols="true" defaultGridColor="true" view="normal" topLeftCell="O2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47" t="s">
        <v>562</v>
      </c>
    </row>
    <row r="2" customFormat="false" ht="12.75" hidden="false" customHeight="false" outlineLevel="0" collapsed="false">
      <c r="A2" s="148" t="s">
        <v>494</v>
      </c>
    </row>
    <row r="3" customFormat="false" ht="12.75" hidden="false" customHeight="false" outlineLevel="0" collapsed="false">
      <c r="A3" s="38" t="n">
        <f aca="false">'E-Mail'!$B$2</f>
        <v>37022</v>
      </c>
    </row>
    <row r="4" customFormat="false" ht="12.75" hidden="false" customHeight="false" outlineLevel="0" collapsed="false">
      <c r="A4" s="148"/>
    </row>
    <row r="5" customFormat="false" ht="13.5" hidden="false" customHeight="false" outlineLevel="0" collapsed="false">
      <c r="A5" s="129" t="s">
        <v>496</v>
      </c>
      <c r="B5" s="129" t="s">
        <v>5</v>
      </c>
      <c r="C5" s="129" t="s">
        <v>3</v>
      </c>
      <c r="P5" s="149"/>
      <c r="Q5" s="149"/>
      <c r="R5" s="150"/>
    </row>
    <row r="6" customFormat="false" ht="12.75" hidden="false" customHeight="false" outlineLevel="0" collapsed="false">
      <c r="A6" s="37" t="s">
        <v>563</v>
      </c>
      <c r="B6" s="130" t="n">
        <f aca="false">COUNTIF($F$10:$F$4996,A6)</f>
        <v>0</v>
      </c>
      <c r="C6" s="130" t="n">
        <f aca="false">SUMIF($F$10:$F$4997,A6,$C$10:$C$4997)</f>
        <v>0</v>
      </c>
      <c r="D6" s="0" t="s">
        <v>564</v>
      </c>
    </row>
    <row r="7" customFormat="false" ht="12.75" hidden="false" customHeight="false" outlineLevel="0" collapsed="false">
      <c r="A7" s="37" t="s">
        <v>60</v>
      </c>
      <c r="B7" s="130" t="n">
        <f aca="false">COUNTIF($F$10:$F$4996,A7)</f>
        <v>10</v>
      </c>
      <c r="C7" s="130" t="n">
        <f aca="false">SUMIF($F$10:$F$4997,A7,$C$10:$C$4997)</f>
        <v>150000</v>
      </c>
    </row>
    <row r="8" customFormat="false" ht="12.75" hidden="false" customHeight="false" outlineLevel="0" collapsed="false">
      <c r="A8" s="37" t="s">
        <v>62</v>
      </c>
      <c r="B8" s="130" t="n">
        <f aca="false">COUNTIF($F$10:$F$4996,A8)</f>
        <v>0</v>
      </c>
      <c r="C8" s="130" t="n">
        <f aca="false">SUMIF($F$10:$F$4997,A8,$C$10:$C$4997)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51" t="s">
        <v>58</v>
      </c>
      <c r="B10" s="152" t="s">
        <v>565</v>
      </c>
      <c r="C10" s="151" t="s">
        <v>566</v>
      </c>
      <c r="D10" s="153" t="s">
        <v>567</v>
      </c>
      <c r="E10" s="153" t="s">
        <v>568</v>
      </c>
      <c r="F10" s="153" t="s">
        <v>57</v>
      </c>
      <c r="G10" s="153" t="s">
        <v>569</v>
      </c>
      <c r="H10" s="153" t="s">
        <v>570</v>
      </c>
      <c r="I10" s="153" t="s">
        <v>571</v>
      </c>
      <c r="J10" s="153" t="s">
        <v>572</v>
      </c>
      <c r="K10" s="153" t="s">
        <v>573</v>
      </c>
      <c r="L10" s="153" t="s">
        <v>574</v>
      </c>
      <c r="M10" s="153" t="s">
        <v>575</v>
      </c>
      <c r="N10" s="153" t="s">
        <v>576</v>
      </c>
      <c r="O10" s="153" t="s">
        <v>577</v>
      </c>
      <c r="P10" s="153" t="s">
        <v>578</v>
      </c>
      <c r="Q10" s="153" t="s">
        <v>579</v>
      </c>
      <c r="R10" s="153" t="s">
        <v>580</v>
      </c>
      <c r="S10" s="153" t="s">
        <v>581</v>
      </c>
      <c r="T10" s="153" t="s">
        <v>582</v>
      </c>
      <c r="U10" s="153" t="s">
        <v>583</v>
      </c>
      <c r="V10" s="153" t="s">
        <v>584</v>
      </c>
      <c r="W10" s="153" t="s">
        <v>585</v>
      </c>
      <c r="X10" s="153" t="s">
        <v>586</v>
      </c>
      <c r="Y10" s="153" t="s">
        <v>587</v>
      </c>
    </row>
    <row r="11" customFormat="false" ht="25.5" hidden="false" customHeight="false" outlineLevel="0" collapsed="false">
      <c r="A11" s="154" t="str">
        <f aca="false">VLOOKUP(G11,DDENA_USERS,2,FALSE())</f>
        <v>Chris Germany</v>
      </c>
      <c r="B11" s="155" t="n">
        <f aca="false">IF(ISNUMBER(FIND("Pow",F11))=TRUE(),((VALUE(MID(R11,FIND("-",R11)+1,2)))-(VALUE(MID(R11,FIND("-",R11)-1,1)))+1)*(Q11-P11+1),IF(F11="Coal",(YEAR(Q11)-YEAR(P11))*12+MONTH(Q11)-MONTH(P11)+1,(Q11-P11+1)))</f>
        <v>3</v>
      </c>
      <c r="C11" s="154" t="n">
        <f aca="false">IF(F11="Coal",B11*W11*12500,B11*W11)</f>
        <v>15000</v>
      </c>
      <c r="D11" s="156" t="s">
        <v>588</v>
      </c>
      <c r="E11" s="156" t="s">
        <v>589</v>
      </c>
      <c r="F11" s="156" t="s">
        <v>60</v>
      </c>
      <c r="G11" s="156" t="s">
        <v>590</v>
      </c>
      <c r="H11" s="156" t="s">
        <v>591</v>
      </c>
      <c r="I11" s="156" t="s">
        <v>592</v>
      </c>
      <c r="J11" s="156" t="s">
        <v>593</v>
      </c>
      <c r="K11" s="156" t="s">
        <v>594</v>
      </c>
      <c r="L11" s="156" t="s">
        <v>595</v>
      </c>
      <c r="M11" s="156" t="s">
        <v>596</v>
      </c>
      <c r="N11" s="156"/>
      <c r="O11" s="156" t="s">
        <v>597</v>
      </c>
      <c r="P11" s="157" t="n">
        <v>37023</v>
      </c>
      <c r="Q11" s="157" t="n">
        <v>37025</v>
      </c>
      <c r="R11" s="156"/>
      <c r="S11" s="156"/>
      <c r="T11" s="158" t="n">
        <v>37022</v>
      </c>
      <c r="U11" s="156" t="s">
        <v>598</v>
      </c>
      <c r="V11" s="156" t="s">
        <v>599</v>
      </c>
      <c r="W11" s="156" t="n">
        <v>5000</v>
      </c>
      <c r="X11" s="156" t="n">
        <v>4.13</v>
      </c>
      <c r="Y11" s="156" t="n">
        <v>29731</v>
      </c>
    </row>
    <row r="12" customFormat="false" ht="25.5" hidden="false" customHeight="false" outlineLevel="0" collapsed="false">
      <c r="A12" s="154" t="str">
        <f aca="false">VLOOKUP(G12,DDENA_USERS,2,FALSE())</f>
        <v>Chris Germany</v>
      </c>
      <c r="B12" s="155" t="n">
        <f aca="false">IF(ISNUMBER(FIND("Pow",F12))=TRUE(),((VALUE(MID(R12,FIND("-",R12)+1,2)))-(VALUE(MID(R12,FIND("-",R12)-1,1)))+1)*(Q12-P12+1),IF(F12="Coal",(YEAR(Q12)-YEAR(P12))*12+MONTH(Q12)-MONTH(P12)+1,(Q12-P12+1)))</f>
        <v>3</v>
      </c>
      <c r="C12" s="154" t="n">
        <f aca="false">IF(F12="Coal",B12*W12*12500,B12*W12)</f>
        <v>15000</v>
      </c>
      <c r="D12" s="159" t="s">
        <v>588</v>
      </c>
      <c r="E12" s="159" t="s">
        <v>589</v>
      </c>
      <c r="F12" s="159" t="s">
        <v>60</v>
      </c>
      <c r="G12" s="159" t="s">
        <v>590</v>
      </c>
      <c r="H12" s="159" t="s">
        <v>591</v>
      </c>
      <c r="I12" s="159" t="s">
        <v>592</v>
      </c>
      <c r="J12" s="159" t="s">
        <v>593</v>
      </c>
      <c r="K12" s="159" t="s">
        <v>594</v>
      </c>
      <c r="L12" s="159" t="s">
        <v>595</v>
      </c>
      <c r="M12" s="159" t="s">
        <v>596</v>
      </c>
      <c r="N12" s="159"/>
      <c r="O12" s="159" t="s">
        <v>597</v>
      </c>
      <c r="P12" s="160" t="n">
        <v>37023</v>
      </c>
      <c r="Q12" s="160" t="n">
        <v>37025</v>
      </c>
      <c r="R12" s="159"/>
      <c r="S12" s="159"/>
      <c r="T12" s="161" t="n">
        <v>37022</v>
      </c>
      <c r="U12" s="159" t="s">
        <v>600</v>
      </c>
      <c r="V12" s="159" t="s">
        <v>599</v>
      </c>
      <c r="W12" s="159" t="n">
        <v>5000</v>
      </c>
      <c r="X12" s="159" t="n">
        <v>4.135</v>
      </c>
      <c r="Y12" s="159" t="n">
        <v>29818</v>
      </c>
    </row>
    <row r="13" customFormat="false" ht="25.5" hidden="false" customHeight="false" outlineLevel="0" collapsed="false">
      <c r="A13" s="154" t="str">
        <f aca="false">VLOOKUP(G13,DDENA_USERS,2,FALSE())</f>
        <v>Susan Pereira</v>
      </c>
      <c r="B13" s="155" t="n">
        <f aca="false">IF(ISNUMBER(FIND("Pow",F13))=TRUE(),((VALUE(MID(R13,FIND("-",R13)+1,2)))-(VALUE(MID(R13,FIND("-",R13)-1,1)))+1)*(Q13-P13+1),IF(F13="Coal",(YEAR(Q13)-YEAR(P13))*12+MONTH(Q13)-MONTH(P13)+1,(Q13-P13+1)))</f>
        <v>3</v>
      </c>
      <c r="C13" s="154" t="n">
        <f aca="false">IF(F13="Coal",B13*W13*12500,B13*W13)</f>
        <v>15000</v>
      </c>
      <c r="D13" s="156" t="s">
        <v>588</v>
      </c>
      <c r="E13" s="156" t="s">
        <v>589</v>
      </c>
      <c r="F13" s="156" t="s">
        <v>60</v>
      </c>
      <c r="G13" s="156" t="s">
        <v>601</v>
      </c>
      <c r="H13" s="156" t="s">
        <v>591</v>
      </c>
      <c r="I13" s="156" t="s">
        <v>592</v>
      </c>
      <c r="J13" s="156" t="s">
        <v>593</v>
      </c>
      <c r="K13" s="156" t="s">
        <v>594</v>
      </c>
      <c r="L13" s="156" t="s">
        <v>595</v>
      </c>
      <c r="M13" s="156" t="s">
        <v>596</v>
      </c>
      <c r="N13" s="156"/>
      <c r="O13" s="156" t="s">
        <v>597</v>
      </c>
      <c r="P13" s="157" t="n">
        <v>37023</v>
      </c>
      <c r="Q13" s="157" t="n">
        <v>37025</v>
      </c>
      <c r="R13" s="156"/>
      <c r="S13" s="156"/>
      <c r="T13" s="158" t="n">
        <v>37022</v>
      </c>
      <c r="U13" s="156" t="s">
        <v>602</v>
      </c>
      <c r="V13" s="156" t="s">
        <v>603</v>
      </c>
      <c r="W13" s="156" t="n">
        <v>5000</v>
      </c>
      <c r="X13" s="156" t="n">
        <v>4.155</v>
      </c>
      <c r="Y13" s="156" t="n">
        <v>29714</v>
      </c>
    </row>
    <row r="14" customFormat="false" ht="25.5" hidden="false" customHeight="false" outlineLevel="0" collapsed="false">
      <c r="A14" s="154" t="str">
        <f aca="false">VLOOKUP(G14,DDENA_USERS,2,FALSE())</f>
        <v>Susan Pereira</v>
      </c>
      <c r="B14" s="155" t="n">
        <f aca="false">IF(ISNUMBER(FIND("Pow",F14))=TRUE(),((VALUE(MID(R14,FIND("-",R14)+1,2)))-(VALUE(MID(R14,FIND("-",R14)-1,1)))+1)*(Q14-P14+1),IF(F14="Coal",(YEAR(Q14)-YEAR(P14))*12+MONTH(Q14)-MONTH(P14)+1,(Q14-P14+1)))</f>
        <v>3</v>
      </c>
      <c r="C14" s="154" t="n">
        <f aca="false">IF(F14="Coal",B14*W14*12500,B14*W14)</f>
        <v>15000</v>
      </c>
      <c r="D14" s="159" t="s">
        <v>588</v>
      </c>
      <c r="E14" s="159" t="s">
        <v>589</v>
      </c>
      <c r="F14" s="159" t="s">
        <v>60</v>
      </c>
      <c r="G14" s="159" t="s">
        <v>601</v>
      </c>
      <c r="H14" s="159" t="s">
        <v>591</v>
      </c>
      <c r="I14" s="159" t="s">
        <v>592</v>
      </c>
      <c r="J14" s="159" t="s">
        <v>593</v>
      </c>
      <c r="K14" s="159" t="s">
        <v>594</v>
      </c>
      <c r="L14" s="159" t="s">
        <v>595</v>
      </c>
      <c r="M14" s="159" t="s">
        <v>596</v>
      </c>
      <c r="N14" s="159"/>
      <c r="O14" s="159" t="s">
        <v>597</v>
      </c>
      <c r="P14" s="160" t="n">
        <v>37023</v>
      </c>
      <c r="Q14" s="160" t="n">
        <v>37025</v>
      </c>
      <c r="R14" s="159"/>
      <c r="S14" s="159"/>
      <c r="T14" s="161" t="n">
        <v>37022</v>
      </c>
      <c r="U14" s="159" t="s">
        <v>604</v>
      </c>
      <c r="V14" s="159" t="s">
        <v>603</v>
      </c>
      <c r="W14" s="159" t="n">
        <v>5000</v>
      </c>
      <c r="X14" s="159" t="n">
        <v>4.125</v>
      </c>
      <c r="Y14" s="159" t="n">
        <v>29789</v>
      </c>
    </row>
    <row r="15" customFormat="false" ht="25.5" hidden="false" customHeight="false" outlineLevel="0" collapsed="false">
      <c r="A15" s="154" t="str">
        <f aca="false">VLOOKUP(G15,DDENA_USERS,2,FALSE())</f>
        <v>Kelli Stevens</v>
      </c>
      <c r="B15" s="155" t="n">
        <f aca="false">IF(ISNUMBER(FIND("Pow",F15))=TRUE(),((VALUE(MID(R15,FIND("-",R15)+1,2)))-(VALUE(MID(R15,FIND("-",R15)-1,1)))+1)*(Q15-P15+1),IF(F15="Coal",(YEAR(Q15)-YEAR(P15))*12+MONTH(Q15)-MONTH(P15)+1,(Q15-P15+1)))</f>
        <v>3</v>
      </c>
      <c r="C15" s="154" t="n">
        <f aca="false">IF(F15="Coal",B15*W15*12500,B15*W15)</f>
        <v>15000</v>
      </c>
      <c r="D15" s="156" t="s">
        <v>588</v>
      </c>
      <c r="E15" s="156" t="s">
        <v>589</v>
      </c>
      <c r="F15" s="156" t="s">
        <v>60</v>
      </c>
      <c r="G15" s="156" t="s">
        <v>605</v>
      </c>
      <c r="H15" s="156" t="s">
        <v>606</v>
      </c>
      <c r="I15" s="156" t="s">
        <v>592</v>
      </c>
      <c r="J15" s="156" t="s">
        <v>593</v>
      </c>
      <c r="K15" s="156" t="s">
        <v>594</v>
      </c>
      <c r="L15" s="156" t="s">
        <v>607</v>
      </c>
      <c r="M15" s="156" t="s">
        <v>596</v>
      </c>
      <c r="N15" s="156"/>
      <c r="O15" s="156" t="s">
        <v>597</v>
      </c>
      <c r="P15" s="157" t="n">
        <v>37023</v>
      </c>
      <c r="Q15" s="157" t="n">
        <v>37025</v>
      </c>
      <c r="R15" s="156"/>
      <c r="S15" s="156"/>
      <c r="T15" s="158" t="n">
        <v>37022</v>
      </c>
      <c r="U15" s="156" t="s">
        <v>608</v>
      </c>
      <c r="V15" s="156" t="s">
        <v>599</v>
      </c>
      <c r="W15" s="156" t="n">
        <v>5000</v>
      </c>
      <c r="X15" s="156" t="n">
        <v>4.125</v>
      </c>
      <c r="Y15" s="156" t="n">
        <v>29701</v>
      </c>
    </row>
    <row r="16" customFormat="false" ht="25.5" hidden="false" customHeight="false" outlineLevel="0" collapsed="false">
      <c r="A16" s="154" t="str">
        <f aca="false">VLOOKUP(G16,DDENA_USERS,2,FALSE())</f>
        <v>Kelli Stevens</v>
      </c>
      <c r="B16" s="155" t="n">
        <f aca="false">IF(ISNUMBER(FIND("Pow",F16))=TRUE(),((VALUE(MID(R16,FIND("-",R16)+1,2)))-(VALUE(MID(R16,FIND("-",R16)-1,1)))+1)*(Q16-P16+1),IF(F16="Coal",(YEAR(Q16)-YEAR(P16))*12+MONTH(Q16)-MONTH(P16)+1,(Q16-P16+1)))</f>
        <v>3</v>
      </c>
      <c r="C16" s="154" t="n">
        <f aca="false">IF(F16="Coal",B16*W16*12500,B16*W16)</f>
        <v>15000</v>
      </c>
      <c r="D16" s="159" t="s">
        <v>588</v>
      </c>
      <c r="E16" s="159" t="s">
        <v>589</v>
      </c>
      <c r="F16" s="159" t="s">
        <v>60</v>
      </c>
      <c r="G16" s="159" t="s">
        <v>605</v>
      </c>
      <c r="H16" s="159" t="s">
        <v>606</v>
      </c>
      <c r="I16" s="159" t="s">
        <v>592</v>
      </c>
      <c r="J16" s="159" t="s">
        <v>593</v>
      </c>
      <c r="K16" s="159" t="s">
        <v>594</v>
      </c>
      <c r="L16" s="159" t="s">
        <v>607</v>
      </c>
      <c r="M16" s="159" t="s">
        <v>596</v>
      </c>
      <c r="N16" s="159"/>
      <c r="O16" s="159" t="s">
        <v>597</v>
      </c>
      <c r="P16" s="160" t="n">
        <v>37023</v>
      </c>
      <c r="Q16" s="160" t="n">
        <v>37025</v>
      </c>
      <c r="R16" s="159"/>
      <c r="S16" s="159"/>
      <c r="T16" s="161" t="n">
        <v>37022</v>
      </c>
      <c r="U16" s="159" t="s">
        <v>609</v>
      </c>
      <c r="V16" s="159" t="s">
        <v>599</v>
      </c>
      <c r="W16" s="159" t="n">
        <v>5000</v>
      </c>
      <c r="X16" s="159" t="n">
        <v>4.135</v>
      </c>
      <c r="Y16" s="159" t="n">
        <v>29707</v>
      </c>
    </row>
    <row r="17" customFormat="false" ht="25.5" hidden="false" customHeight="false" outlineLevel="0" collapsed="false">
      <c r="A17" s="154" t="str">
        <f aca="false">VLOOKUP(G17,DDENA_USERS,2,FALSE())</f>
        <v>Kelli Stevens</v>
      </c>
      <c r="B17" s="155" t="n">
        <f aca="false">IF(ISNUMBER(FIND("Pow",F17))=TRUE(),((VALUE(MID(R17,FIND("-",R17)+1,2)))-(VALUE(MID(R17,FIND("-",R17)-1,1)))+1)*(Q17-P17+1),IF(F17="Coal",(YEAR(Q17)-YEAR(P17))*12+MONTH(Q17)-MONTH(P17)+1,(Q17-P17+1)))</f>
        <v>3</v>
      </c>
      <c r="C17" s="154" t="n">
        <f aca="false">IF(F17="Coal",B17*W17*12500,B17*W17)</f>
        <v>15000</v>
      </c>
      <c r="D17" s="156" t="s">
        <v>588</v>
      </c>
      <c r="E17" s="156" t="s">
        <v>589</v>
      </c>
      <c r="F17" s="156" t="s">
        <v>60</v>
      </c>
      <c r="G17" s="156" t="s">
        <v>605</v>
      </c>
      <c r="H17" s="156" t="s">
        <v>606</v>
      </c>
      <c r="I17" s="156" t="s">
        <v>592</v>
      </c>
      <c r="J17" s="156" t="s">
        <v>593</v>
      </c>
      <c r="K17" s="156" t="s">
        <v>594</v>
      </c>
      <c r="L17" s="156" t="s">
        <v>610</v>
      </c>
      <c r="M17" s="156" t="s">
        <v>596</v>
      </c>
      <c r="N17" s="156"/>
      <c r="O17" s="156" t="s">
        <v>597</v>
      </c>
      <c r="P17" s="157" t="n">
        <v>37023</v>
      </c>
      <c r="Q17" s="157" t="n">
        <v>37025</v>
      </c>
      <c r="R17" s="156"/>
      <c r="S17" s="156"/>
      <c r="T17" s="158" t="n">
        <v>37022</v>
      </c>
      <c r="U17" s="156" t="s">
        <v>611</v>
      </c>
      <c r="V17" s="156" t="s">
        <v>603</v>
      </c>
      <c r="W17" s="156" t="n">
        <v>5000</v>
      </c>
      <c r="X17" s="156" t="n">
        <v>4.105</v>
      </c>
      <c r="Y17" s="156" t="n">
        <v>29740</v>
      </c>
    </row>
    <row r="18" customFormat="false" ht="25.5" hidden="false" customHeight="false" outlineLevel="0" collapsed="false">
      <c r="A18" s="154" t="str">
        <f aca="false">VLOOKUP(G18,DDENA_USERS,2,FALSE())</f>
        <v>Kelli Stevens</v>
      </c>
      <c r="B18" s="155" t="n">
        <f aca="false">IF(ISNUMBER(FIND("Pow",F18))=TRUE(),((VALUE(MID(R18,FIND("-",R18)+1,2)))-(VALUE(MID(R18,FIND("-",R18)-1,1)))+1)*(Q18-P18+1),IF(F18="Coal",(YEAR(Q18)-YEAR(P18))*12+MONTH(Q18)-MONTH(P18)+1,(Q18-P18+1)))</f>
        <v>3</v>
      </c>
      <c r="C18" s="154" t="n">
        <f aca="false">IF(F18="Coal",B18*W18*12500,B18*W18)</f>
        <v>15000</v>
      </c>
      <c r="D18" s="159" t="s">
        <v>588</v>
      </c>
      <c r="E18" s="159" t="s">
        <v>589</v>
      </c>
      <c r="F18" s="159" t="s">
        <v>60</v>
      </c>
      <c r="G18" s="159" t="s">
        <v>605</v>
      </c>
      <c r="H18" s="159" t="s">
        <v>606</v>
      </c>
      <c r="I18" s="159" t="s">
        <v>592</v>
      </c>
      <c r="J18" s="159" t="s">
        <v>593</v>
      </c>
      <c r="K18" s="159" t="s">
        <v>594</v>
      </c>
      <c r="L18" s="159" t="s">
        <v>610</v>
      </c>
      <c r="M18" s="159" t="s">
        <v>596</v>
      </c>
      <c r="N18" s="159"/>
      <c r="O18" s="159" t="s">
        <v>597</v>
      </c>
      <c r="P18" s="160" t="n">
        <v>37023</v>
      </c>
      <c r="Q18" s="160" t="n">
        <v>37025</v>
      </c>
      <c r="R18" s="159"/>
      <c r="S18" s="159"/>
      <c r="T18" s="161" t="n">
        <v>37022</v>
      </c>
      <c r="U18" s="159" t="s">
        <v>612</v>
      </c>
      <c r="V18" s="159" t="s">
        <v>603</v>
      </c>
      <c r="W18" s="159" t="n">
        <v>5000</v>
      </c>
      <c r="X18" s="159" t="n">
        <v>4.09</v>
      </c>
      <c r="Y18" s="159" t="n">
        <v>29760</v>
      </c>
    </row>
    <row r="19" customFormat="false" ht="25.5" hidden="false" customHeight="false" outlineLevel="0" collapsed="false">
      <c r="A19" s="154" t="str">
        <f aca="false">VLOOKUP(G19,DDENA_USERS,2,FALSE())</f>
        <v>Kelli Stevens</v>
      </c>
      <c r="B19" s="155" t="n">
        <f aca="false">IF(ISNUMBER(FIND("Pow",F19))=TRUE(),((VALUE(MID(R19,FIND("-",R19)+1,2)))-(VALUE(MID(R19,FIND("-",R19)-1,1)))+1)*(Q19-P19+1),IF(F19="Coal",(YEAR(Q19)-YEAR(P19))*12+MONTH(Q19)-MONTH(P19)+1,(Q19-P19+1)))</f>
        <v>3</v>
      </c>
      <c r="C19" s="154" t="n">
        <f aca="false">IF(F19="Coal",B19*W19*12500,B19*W19)</f>
        <v>15000</v>
      </c>
      <c r="D19" s="156" t="s">
        <v>588</v>
      </c>
      <c r="E19" s="156" t="s">
        <v>589</v>
      </c>
      <c r="F19" s="156" t="s">
        <v>60</v>
      </c>
      <c r="G19" s="156" t="s">
        <v>605</v>
      </c>
      <c r="H19" s="156" t="s">
        <v>606</v>
      </c>
      <c r="I19" s="156" t="s">
        <v>592</v>
      </c>
      <c r="J19" s="156" t="s">
        <v>593</v>
      </c>
      <c r="K19" s="156" t="s">
        <v>594</v>
      </c>
      <c r="L19" s="156" t="s">
        <v>613</v>
      </c>
      <c r="M19" s="156" t="s">
        <v>596</v>
      </c>
      <c r="N19" s="156"/>
      <c r="O19" s="156" t="s">
        <v>597</v>
      </c>
      <c r="P19" s="157" t="n">
        <v>37023</v>
      </c>
      <c r="Q19" s="157" t="n">
        <v>37025</v>
      </c>
      <c r="R19" s="156"/>
      <c r="S19" s="156"/>
      <c r="T19" s="158" t="n">
        <v>37022</v>
      </c>
      <c r="U19" s="156" t="s">
        <v>609</v>
      </c>
      <c r="V19" s="156" t="s">
        <v>599</v>
      </c>
      <c r="W19" s="156" t="n">
        <v>5000</v>
      </c>
      <c r="X19" s="156" t="n">
        <v>4.145</v>
      </c>
      <c r="Y19" s="156" t="n">
        <v>29706</v>
      </c>
    </row>
    <row r="20" customFormat="false" ht="25.5" hidden="false" customHeight="false" outlineLevel="0" collapsed="false">
      <c r="A20" s="154" t="str">
        <f aca="false">VLOOKUP(G20,DDENA_USERS,2,FALSE())</f>
        <v>Kelli Stevens</v>
      </c>
      <c r="B20" s="155" t="n">
        <f aca="false">IF(ISNUMBER(FIND("Pow",F20))=TRUE(),((VALUE(MID(R20,FIND("-",R20)+1,2)))-(VALUE(MID(R20,FIND("-",R20)-1,1)))+1)*(Q20-P20+1),IF(F20="Coal",(YEAR(Q20)-YEAR(P20))*12+MONTH(Q20)-MONTH(P20)+1,(Q20-P20+1)))</f>
        <v>3</v>
      </c>
      <c r="C20" s="154" t="n">
        <f aca="false">IF(F20="Coal",B20*W20*12500,B20*W20)</f>
        <v>15000</v>
      </c>
      <c r="D20" s="159" t="s">
        <v>588</v>
      </c>
      <c r="E20" s="159" t="s">
        <v>589</v>
      </c>
      <c r="F20" s="159" t="s">
        <v>60</v>
      </c>
      <c r="G20" s="159" t="s">
        <v>605</v>
      </c>
      <c r="H20" s="159" t="s">
        <v>606</v>
      </c>
      <c r="I20" s="159" t="s">
        <v>592</v>
      </c>
      <c r="J20" s="159" t="s">
        <v>593</v>
      </c>
      <c r="K20" s="159" t="s">
        <v>594</v>
      </c>
      <c r="L20" s="159" t="s">
        <v>613</v>
      </c>
      <c r="M20" s="159" t="s">
        <v>596</v>
      </c>
      <c r="N20" s="159"/>
      <c r="O20" s="159" t="s">
        <v>597</v>
      </c>
      <c r="P20" s="160" t="n">
        <v>37023</v>
      </c>
      <c r="Q20" s="160" t="n">
        <v>37025</v>
      </c>
      <c r="R20" s="159"/>
      <c r="S20" s="159"/>
      <c r="T20" s="161" t="n">
        <v>37022</v>
      </c>
      <c r="U20" s="159" t="s">
        <v>614</v>
      </c>
      <c r="V20" s="159" t="s">
        <v>599</v>
      </c>
      <c r="W20" s="159" t="n">
        <v>5000</v>
      </c>
      <c r="X20" s="159" t="n">
        <v>4.095</v>
      </c>
      <c r="Y20" s="159" t="n">
        <v>29793</v>
      </c>
    </row>
    <row r="21" customFormat="false" ht="12.75" hidden="false" customHeight="false" outlineLevel="0" collapsed="false">
      <c r="A21" s="154" t="e">
        <f aca="false">VLOOKUP(G21,DDENA_USERS,2,FALSE())</f>
        <v>#N/A</v>
      </c>
      <c r="B21" s="155" t="n">
        <f aca="false">IF(ISNUMBER(FIND("Pow",F21))=TRUE(),((VALUE(MID(R21,FIND("-",R21)+1,2)))-(VALUE(MID(R21,FIND("-",R21)-1,1)))+1)*(Q21-P21+1),IF(F21="Coal",(YEAR(Q21)-YEAR(P21))*12+MONTH(Q21)-MONTH(P21)+1,(Q21-P21+1)))</f>
        <v>1</v>
      </c>
      <c r="C21" s="154" t="n">
        <f aca="false">IF(F21="Coal",B21*W21*12500,B21*W21)</f>
        <v>0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7"/>
      <c r="Q21" s="157"/>
      <c r="R21" s="156"/>
      <c r="S21" s="156"/>
      <c r="T21" s="158"/>
      <c r="U21" s="156"/>
      <c r="V21" s="156"/>
      <c r="W21" s="156"/>
      <c r="X21" s="156"/>
      <c r="Y21" s="156"/>
    </row>
    <row r="22" customFormat="false" ht="12.75" hidden="false" customHeight="false" outlineLevel="0" collapsed="false">
      <c r="A22" s="154" t="e">
        <f aca="false">VLOOKUP(G22,DDENA_USERS,2,FALSE())</f>
        <v>#N/A</v>
      </c>
      <c r="B22" s="155" t="n">
        <f aca="false">IF(ISNUMBER(FIND("Pow",F22))=TRUE(),((VALUE(MID(R22,FIND("-",R22)+1,2)))-(VALUE(MID(R22,FIND("-",R22)-1,1)))+1)*(Q22-P22+1),IF(F22="Coal",(YEAR(Q22)-YEAR(P22))*12+MONTH(Q22)-MONTH(P22)+1,(Q22-P22+1)))</f>
        <v>1</v>
      </c>
      <c r="C22" s="154" t="n">
        <f aca="false">IF(F22="Coal",B22*W22*12500,B22*W22)</f>
        <v>0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60"/>
      <c r="Q22" s="160"/>
      <c r="R22" s="159"/>
      <c r="S22" s="159"/>
      <c r="T22" s="161"/>
      <c r="U22" s="159"/>
      <c r="V22" s="159"/>
      <c r="W22" s="159"/>
      <c r="X22" s="159"/>
      <c r="Y22" s="159"/>
    </row>
    <row r="23" customFormat="false" ht="12.75" hidden="false" customHeight="false" outlineLevel="0" collapsed="false">
      <c r="A23" s="154" t="e">
        <f aca="false">VLOOKUP(G23,DDENA_USERS,2,FALSE())</f>
        <v>#N/A</v>
      </c>
      <c r="B23" s="155" t="n">
        <f aca="false">IF(ISNUMBER(FIND("Pow",F23))=TRUE(),((VALUE(MID(R23,FIND("-",R23)+1,2)))-(VALUE(MID(R23,FIND("-",R23)-1,1)))+1)*(Q23-P23+1),IF(F23="Coal",(YEAR(Q23)-YEAR(P23))*12+MONTH(Q23)-MONTH(P23)+1,(Q23-P23+1)))</f>
        <v>1</v>
      </c>
      <c r="C23" s="154" t="n">
        <f aca="false">IF(F23="Coal",B23*W23*12500,B23*W23)</f>
        <v>0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7"/>
      <c r="Q23" s="157"/>
      <c r="R23" s="156"/>
      <c r="S23" s="156"/>
      <c r="T23" s="158"/>
      <c r="U23" s="156"/>
      <c r="V23" s="156"/>
      <c r="W23" s="156"/>
      <c r="X23" s="156"/>
      <c r="Y23" s="156"/>
    </row>
    <row r="24" customFormat="false" ht="12.75" hidden="false" customHeight="false" outlineLevel="0" collapsed="false">
      <c r="A24" s="154" t="e">
        <f aca="false">VLOOKUP(G24,DDENA_USERS,2,FALSE())</f>
        <v>#N/A</v>
      </c>
      <c r="B24" s="155" t="n">
        <f aca="false">IF(ISNUMBER(FIND("Pow",F24))=TRUE(),((VALUE(MID(R24,FIND("-",R24)+1,2)))-(VALUE(MID(R24,FIND("-",R24)-1,1)))+1)*(Q24-P24+1),IF(F24="Coal",(YEAR(Q24)-YEAR(P24))*12+MONTH(Q24)-MONTH(P24)+1,(Q24-P24+1)))</f>
        <v>1</v>
      </c>
      <c r="C24" s="154" t="n">
        <f aca="false">IF(F24="Coal",B24*W24*12500,B24*W24)</f>
        <v>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60"/>
      <c r="Q24" s="160"/>
      <c r="R24" s="159"/>
      <c r="S24" s="159"/>
      <c r="T24" s="161"/>
      <c r="U24" s="159"/>
      <c r="V24" s="159"/>
      <c r="W24" s="159"/>
      <c r="X24" s="159"/>
      <c r="Y24" s="159"/>
    </row>
    <row r="25" customFormat="false" ht="12.75" hidden="false" customHeight="false" outlineLevel="0" collapsed="false">
      <c r="A25" s="154" t="e">
        <f aca="false">VLOOKUP(G25,DDENA_USERS,2,FALSE())</f>
        <v>#N/A</v>
      </c>
      <c r="B25" s="155" t="n">
        <f aca="false">IF(ISNUMBER(FIND("Pow",F25))=TRUE(),((VALUE(MID(R25,FIND("-",R25)+1,2)))-(VALUE(MID(R25,FIND("-",R25)-1,1)))+1)*(Q25-P25+1),IF(F25="Coal",(YEAR(Q25)-YEAR(P25))*12+MONTH(Q25)-MONTH(P25)+1,(Q25-P25+1)))</f>
        <v>1</v>
      </c>
      <c r="C25" s="154" t="n">
        <f aca="false">IF(F25="Coal",B25*W25*12500,B25*W25)</f>
        <v>0</v>
      </c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7"/>
      <c r="Q25" s="157"/>
      <c r="R25" s="156"/>
      <c r="S25" s="156"/>
      <c r="T25" s="158"/>
      <c r="U25" s="156"/>
      <c r="V25" s="156"/>
      <c r="W25" s="156"/>
      <c r="X25" s="156"/>
      <c r="Y25" s="156"/>
    </row>
    <row r="26" customFormat="false" ht="12.75" hidden="false" customHeight="false" outlineLevel="0" collapsed="false">
      <c r="A26" s="154" t="e">
        <f aca="false">VLOOKUP(G26,DDENA_USERS,2,FALSE())</f>
        <v>#N/A</v>
      </c>
      <c r="B26" s="155" t="n">
        <f aca="false">IF(ISNUMBER(FIND("Pow",F26))=TRUE(),((VALUE(MID(R26,FIND("-",R26)+1,2)))-(VALUE(MID(R26,FIND("-",R26)-1,1)))+1)*(Q26-P26+1),IF(F26="Coal",(YEAR(Q26)-YEAR(P26))*12+MONTH(Q26)-MONTH(P26)+1,(Q26-P26+1)))</f>
        <v>1</v>
      </c>
      <c r="C26" s="154" t="n">
        <f aca="false">IF(F26="Coal",B26*W26*12500,B26*W26)</f>
        <v>0</v>
      </c>
      <c r="D26" s="162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4"/>
      <c r="Q26" s="164"/>
      <c r="R26" s="163"/>
      <c r="S26" s="163"/>
      <c r="T26" s="165"/>
      <c r="U26" s="163"/>
      <c r="V26" s="163"/>
      <c r="W26" s="163"/>
      <c r="X26" s="163"/>
      <c r="Y26" s="163"/>
    </row>
    <row r="27" customFormat="false" ht="12.75" hidden="false" customHeight="false" outlineLevel="0" collapsed="false">
      <c r="A27" s="154" t="e">
        <f aca="false">VLOOKUP(G27,DDENA_USERS,2,FALSE())</f>
        <v>#N/A</v>
      </c>
      <c r="B27" s="155" t="n">
        <f aca="false">IF(ISNUMBER(FIND("Pow",F27))=TRUE(),((VALUE(MID(R27,FIND("-",R27)+1,2)))-(VALUE(MID(R27,FIND("-",R27)-1,1)))+1)*(Q27-P27+1),IF(F27="Coal",(YEAR(Q27)-YEAR(P27))*12+MONTH(Q27)-MONTH(P27)+1,(Q27-P27+1)))</f>
        <v>1</v>
      </c>
      <c r="C27" s="154" t="n">
        <f aca="false">IF(F27="Coal",B27*W27*12500,B27*W27)</f>
        <v>0</v>
      </c>
      <c r="D27" s="166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4"/>
      <c r="Q27" s="164"/>
      <c r="R27" s="167"/>
      <c r="S27" s="167"/>
      <c r="T27" s="168"/>
      <c r="U27" s="167"/>
      <c r="V27" s="167"/>
      <c r="W27" s="167"/>
      <c r="X27" s="167"/>
      <c r="Y27" s="167"/>
    </row>
    <row r="28" customFormat="false" ht="12.75" hidden="false" customHeight="false" outlineLevel="0" collapsed="false">
      <c r="A28" s="154" t="e">
        <f aca="false">VLOOKUP(G28,DDENA_USERS,2,FALSE())</f>
        <v>#N/A</v>
      </c>
      <c r="B28" s="155" t="n">
        <f aca="false">IF(ISNUMBER(FIND("Pow",F28))=TRUE(),((VALUE(MID(R28,FIND("-",R28)+1,2)))-(VALUE(MID(R28,FIND("-",R28)-1,1)))+1)*(Q28-P28+1),IF(F28="Coal",(YEAR(Q28)-YEAR(P28))*12+MONTH(Q28)-MONTH(P28)+1,(Q28-P28+1)))</f>
        <v>1</v>
      </c>
      <c r="C28" s="154" t="n">
        <f aca="false">IF(F28="Coal",B28*W28*12500,B28*W28)</f>
        <v>0</v>
      </c>
      <c r="D28" s="162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4"/>
      <c r="Q28" s="164"/>
      <c r="R28" s="163"/>
      <c r="S28" s="163"/>
      <c r="T28" s="165"/>
      <c r="U28" s="163"/>
      <c r="V28" s="163"/>
      <c r="W28" s="163"/>
      <c r="X28" s="163"/>
      <c r="Y28" s="163"/>
    </row>
    <row r="29" customFormat="false" ht="12.75" hidden="false" customHeight="false" outlineLevel="0" collapsed="false">
      <c r="A29" s="154" t="e">
        <f aca="false">VLOOKUP(G29,DDENA_USERS,2,FALSE())</f>
        <v>#N/A</v>
      </c>
      <c r="B29" s="155" t="n">
        <f aca="false">IF(ISNUMBER(FIND("Pow",F29))=TRUE(),((VALUE(MID(R29,FIND("-",R29)+1,2)))-(VALUE(MID(R29,FIND("-",R29)-1,1)))+1)*(Q29-P29+1),IF(F29="Coal",(YEAR(Q29)-YEAR(P29))*12+MONTH(Q29)-MONTH(P29)+1,(Q29-P29+1)))</f>
        <v>1</v>
      </c>
      <c r="C29" s="154" t="n">
        <f aca="false">IF(F29="Coal",B29*W29*12500,B29*W29)</f>
        <v>0</v>
      </c>
      <c r="D29" s="166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4"/>
      <c r="Q29" s="164"/>
      <c r="R29" s="167"/>
      <c r="S29" s="167"/>
      <c r="T29" s="168"/>
      <c r="U29" s="167"/>
      <c r="V29" s="167"/>
      <c r="W29" s="167"/>
      <c r="X29" s="167"/>
      <c r="Y29" s="167"/>
    </row>
    <row r="30" customFormat="false" ht="12.75" hidden="false" customHeight="false" outlineLevel="0" collapsed="false">
      <c r="A30" s="154" t="e">
        <f aca="false">VLOOKUP(G30,DDENA_USERS,2,FALSE())</f>
        <v>#N/A</v>
      </c>
      <c r="B30" s="155" t="n">
        <f aca="false">IF(ISNUMBER(FIND("Pow",F30))=TRUE(),((VALUE(MID(R30,FIND("-",R30)+1,2)))-(VALUE(MID(R30,FIND("-",R30)-1,1)))+1)*(Q30-P30+1),IF(F30="Coal",(YEAR(Q30)-YEAR(P30))*12+MONTH(Q30)-MONTH(P30)+1,(Q30-P30+1)))</f>
        <v>1</v>
      </c>
      <c r="C30" s="154" t="n">
        <f aca="false">IF(F30="Coal",B30*W30*12500,B30*W30)</f>
        <v>0</v>
      </c>
      <c r="D30" s="162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4"/>
      <c r="Q30" s="164"/>
      <c r="R30" s="163"/>
      <c r="S30" s="163"/>
      <c r="T30" s="165"/>
      <c r="U30" s="163"/>
      <c r="V30" s="163"/>
      <c r="W30" s="163"/>
      <c r="X30" s="163"/>
      <c r="Y30" s="163"/>
    </row>
    <row r="31" customFormat="false" ht="12.75" hidden="false" customHeight="false" outlineLevel="0" collapsed="false">
      <c r="A31" s="154" t="e">
        <f aca="false">VLOOKUP(G31,DDENA_USERS,2,FALSE())</f>
        <v>#N/A</v>
      </c>
      <c r="B31" s="155" t="n">
        <f aca="false">IF(ISNUMBER(FIND("Pow",F31))=TRUE(),((VALUE(MID(R31,FIND("-",R31)+1,2)))-(VALUE(MID(R31,FIND("-",R31)-1,1)))+1)*(Q31-P31+1),IF(F31="Coal",(YEAR(Q31)-YEAR(P31))*12+MONTH(Q31)-MONTH(P31)+1,(Q31-P31+1)))</f>
        <v>1</v>
      </c>
      <c r="C31" s="154" t="n">
        <f aca="false">IF(F31="Coal",B31*W31*12500,B31*W31)</f>
        <v>0</v>
      </c>
      <c r="D31" s="166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4"/>
      <c r="Q31" s="164"/>
      <c r="R31" s="167"/>
      <c r="S31" s="167"/>
      <c r="T31" s="168"/>
      <c r="U31" s="167"/>
      <c r="V31" s="167"/>
      <c r="W31" s="167"/>
      <c r="X31" s="167"/>
      <c r="Y31" s="167"/>
    </row>
    <row r="32" customFormat="false" ht="12.75" hidden="false" customHeight="false" outlineLevel="0" collapsed="false">
      <c r="A32" s="154" t="e">
        <f aca="false">VLOOKUP(G32,DDENA_USERS,2,FALSE())</f>
        <v>#N/A</v>
      </c>
      <c r="B32" s="155" t="n">
        <f aca="false">IF(ISNUMBER(FIND("Pow",F32))=TRUE(),((VALUE(MID(R32,FIND("-",R32)+1,2)))-(VALUE(MID(R32,FIND("-",R32)-1,1)))+1)*(Q32-P32+1),IF(F32="Coal",(YEAR(Q32)-YEAR(P32))*12+MONTH(Q32)-MONTH(P32)+1,(Q32-P32+1)))</f>
        <v>1</v>
      </c>
      <c r="C32" s="154" t="n">
        <f aca="false">IF(F32="Coal",B32*W32*12500,B32*W32)</f>
        <v>0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4"/>
      <c r="Q32" s="164"/>
      <c r="R32" s="163"/>
      <c r="S32" s="163"/>
      <c r="T32" s="165"/>
      <c r="U32" s="163"/>
      <c r="V32" s="163"/>
      <c r="W32" s="163"/>
      <c r="X32" s="163"/>
      <c r="Y32" s="163"/>
    </row>
    <row r="33" customFormat="false" ht="12.75" hidden="false" customHeight="false" outlineLevel="0" collapsed="false">
      <c r="A33" s="154" t="e">
        <f aca="false">VLOOKUP(G33,DDENA_USERS,2,FALSE())</f>
        <v>#N/A</v>
      </c>
      <c r="B33" s="155" t="n">
        <f aca="false">IF(ISNUMBER(FIND("Pow",F33))=TRUE(),((VALUE(MID(R33,FIND("-",R33)+1,2)))-(VALUE(MID(R33,FIND("-",R33)-1,1)))+1)*(Q33-P33+1),IF(F33="Coal",(YEAR(Q33)-YEAR(P33))*12+MONTH(Q33)-MONTH(P33)+1,(Q33-P33+1)))</f>
        <v>1</v>
      </c>
      <c r="C33" s="154" t="n">
        <f aca="false">IF(F33="Coal",B33*W33*12500,B33*W33)</f>
        <v>0</v>
      </c>
      <c r="D33" s="166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4"/>
      <c r="Q33" s="164"/>
      <c r="R33" s="167"/>
      <c r="S33" s="167"/>
      <c r="T33" s="168"/>
      <c r="U33" s="167"/>
      <c r="V33" s="167"/>
      <c r="W33" s="167"/>
      <c r="X33" s="167"/>
      <c r="Y33" s="167"/>
    </row>
    <row r="34" customFormat="false" ht="12.75" hidden="false" customHeight="false" outlineLevel="0" collapsed="false">
      <c r="A34" s="154" t="e">
        <f aca="false">VLOOKUP(G34,DDENA_USERS,2,FALSE())</f>
        <v>#N/A</v>
      </c>
      <c r="B34" s="155" t="n">
        <f aca="false">IF(ISNUMBER(FIND("Pow",F34))=TRUE(),((VALUE(MID(R34,FIND("-",R34)+1,2)))-(VALUE(MID(R34,FIND("-",R34)-1,1)))+1)*(Q34-P34+1),IF(F34="Coal",(YEAR(Q34)-YEAR(P34))*12+MONTH(Q34)-MONTH(P34)+1,(Q34-P34+1)))</f>
        <v>1</v>
      </c>
      <c r="C34" s="154" t="n">
        <f aca="false">IF(F34="Coal",B34*W34*12500,B34*W34)</f>
        <v>0</v>
      </c>
      <c r="D34" s="162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4"/>
      <c r="Q34" s="164"/>
      <c r="R34" s="163"/>
      <c r="S34" s="163"/>
      <c r="T34" s="165"/>
      <c r="U34" s="163"/>
      <c r="V34" s="163"/>
      <c r="W34" s="163"/>
      <c r="X34" s="163"/>
      <c r="Y34" s="163"/>
    </row>
    <row r="35" customFormat="false" ht="12.75" hidden="false" customHeight="false" outlineLevel="0" collapsed="false">
      <c r="A35" s="154" t="e">
        <f aca="false">VLOOKUP(G35,DDENA_USERS,2,FALSE())</f>
        <v>#N/A</v>
      </c>
      <c r="B35" s="155" t="n">
        <f aca="false">IF(ISNUMBER(FIND("Pow",F35))=TRUE(),((VALUE(MID(R35,FIND("-",R35)+1,2)))-(VALUE(MID(R35,FIND("-",R35)-1,1)))+1)*(Q35-P35+1),IF(F35="Coal",(YEAR(Q35)-YEAR(P35))*12+MONTH(Q35)-MONTH(P35)+1,(Q35-P35+1)))</f>
        <v>1</v>
      </c>
      <c r="C35" s="154" t="n">
        <f aca="false">IF(F35="Coal",B35*W35*12500,B35*W35)</f>
        <v>0</v>
      </c>
      <c r="D35" s="166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4"/>
      <c r="Q35" s="164"/>
      <c r="R35" s="167"/>
      <c r="S35" s="167"/>
      <c r="T35" s="168"/>
      <c r="U35" s="167"/>
      <c r="V35" s="167"/>
      <c r="W35" s="167"/>
      <c r="X35" s="167"/>
      <c r="Y35" s="167"/>
    </row>
    <row r="36" customFormat="false" ht="12.75" hidden="false" customHeight="false" outlineLevel="0" collapsed="false">
      <c r="A36" s="154" t="e">
        <f aca="false">VLOOKUP(G36,DDENA_USERS,2,FALSE())</f>
        <v>#N/A</v>
      </c>
      <c r="B36" s="155" t="n">
        <f aca="false">IF(ISNUMBER(FIND("Pow",F36))=TRUE(),((VALUE(MID(R36,FIND("-",R36)+1,2)))-(VALUE(MID(R36,FIND("-",R36)-1,1)))+1)*(Q36-P36+1),IF(F36="Coal",(YEAR(Q36)-YEAR(P36))*12+MONTH(Q36)-MONTH(P36)+1,(Q36-P36+1)))</f>
        <v>1</v>
      </c>
      <c r="C36" s="154" t="n">
        <f aca="false">IF(F36="Coal",B36*W36*12500,B36*W36)</f>
        <v>0</v>
      </c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  <c r="Q36" s="164"/>
      <c r="R36" s="163"/>
      <c r="S36" s="163"/>
      <c r="T36" s="165"/>
      <c r="U36" s="163"/>
      <c r="V36" s="163"/>
      <c r="W36" s="163"/>
      <c r="X36" s="163"/>
      <c r="Y36" s="163"/>
    </row>
    <row r="37" customFormat="false" ht="12.75" hidden="false" customHeight="false" outlineLevel="0" collapsed="false">
      <c r="A37" s="154" t="e">
        <f aca="false">VLOOKUP(G37,DDENA_USERS,2,FALSE())</f>
        <v>#N/A</v>
      </c>
      <c r="B37" s="155" t="n">
        <f aca="false">IF(ISNUMBER(FIND("Pow",F37))=TRUE(),((VALUE(MID(R37,FIND("-",R37)+1,2)))-(VALUE(MID(R37,FIND("-",R37)-1,1)))+1)*(Q37-P37+1),IF(F37="Coal",(YEAR(Q37)-YEAR(P37))*12+MONTH(Q37)-MONTH(P37)+1,(Q37-P37+1)))</f>
        <v>1</v>
      </c>
      <c r="C37" s="154" t="n">
        <f aca="false">IF(F37="Coal",B37*W37*12500,B37*W37)</f>
        <v>0</v>
      </c>
      <c r="D37" s="166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4"/>
      <c r="Q37" s="164"/>
      <c r="R37" s="167"/>
      <c r="S37" s="167"/>
      <c r="T37" s="168"/>
      <c r="U37" s="167"/>
      <c r="V37" s="167"/>
      <c r="W37" s="167"/>
      <c r="X37" s="167"/>
      <c r="Y37" s="167"/>
    </row>
    <row r="38" customFormat="false" ht="12.75" hidden="false" customHeight="false" outlineLevel="0" collapsed="false">
      <c r="A38" s="154" t="e">
        <f aca="false">VLOOKUP(G38,DDENA_USERS,2,FALSE())</f>
        <v>#N/A</v>
      </c>
      <c r="B38" s="155" t="n">
        <f aca="false">IF(ISNUMBER(FIND("Pow",F38))=TRUE(),((VALUE(MID(R38,FIND("-",R38)+1,2)))-(VALUE(MID(R38,FIND("-",R38)-1,1)))+1)*(Q38-P38+1),IF(F38="Coal",(YEAR(Q38)-YEAR(P38))*12+MONTH(Q38)-MONTH(P38)+1,(Q38-P38+1)))</f>
        <v>1</v>
      </c>
      <c r="C38" s="154" t="n">
        <f aca="false">IF(F38="Coal",B38*W38*12500,B38*W38)</f>
        <v>0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4"/>
      <c r="Q38" s="164"/>
      <c r="R38" s="163"/>
      <c r="S38" s="163"/>
      <c r="T38" s="165"/>
      <c r="U38" s="163"/>
      <c r="V38" s="163"/>
      <c r="W38" s="163"/>
      <c r="X38" s="163"/>
      <c r="Y38" s="163"/>
    </row>
    <row r="39" customFormat="false" ht="12.75" hidden="false" customHeight="false" outlineLevel="0" collapsed="false">
      <c r="A39" s="154" t="e">
        <f aca="false">VLOOKUP(G39,DDENA_USERS,2,FALSE())</f>
        <v>#N/A</v>
      </c>
      <c r="B39" s="155" t="n">
        <f aca="false">IF(ISNUMBER(FIND("Pow",F39))=TRUE(),((VALUE(MID(R39,FIND("-",R39)+1,2)))-(VALUE(MID(R39,FIND("-",R39)-1,1)))+1)*(Q39-P39+1),IF(F39="Coal",(YEAR(Q39)-YEAR(P39))*12+MONTH(Q39)-MONTH(P39)+1,(Q39-P39+1)))</f>
        <v>1</v>
      </c>
      <c r="C39" s="154" t="n">
        <f aca="false">IF(F39="Coal",B39*W39*12500,B39*W39)</f>
        <v>0</v>
      </c>
      <c r="D39" s="16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4"/>
      <c r="Q39" s="164"/>
      <c r="R39" s="167"/>
      <c r="S39" s="167"/>
      <c r="T39" s="168"/>
      <c r="U39" s="167"/>
      <c r="V39" s="167"/>
      <c r="W39" s="167"/>
      <c r="X39" s="167"/>
      <c r="Y39" s="167"/>
    </row>
    <row r="40" customFormat="false" ht="12.75" hidden="false" customHeight="false" outlineLevel="0" collapsed="false">
      <c r="A40" s="154" t="e">
        <f aca="false">VLOOKUP(G40,DDENA_USERS,2,FALSE())</f>
        <v>#N/A</v>
      </c>
      <c r="B40" s="155" t="n">
        <f aca="false">IF(ISNUMBER(FIND("Pow",F40))=TRUE(),((VALUE(MID(R40,FIND("-",R40)+1,2)))-(VALUE(MID(R40,FIND("-",R40)-1,1)))+1)*(Q40-P40+1),IF(F40="Coal",(YEAR(Q40)-YEAR(P40))*12+MONTH(Q40)-MONTH(P40)+1,(Q40-P40+1)))</f>
        <v>1</v>
      </c>
      <c r="C40" s="154" t="n">
        <f aca="false">IF(F40="Coal",B40*W40*12500,B40*W40)</f>
        <v>0</v>
      </c>
      <c r="D40" s="162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/>
      <c r="Q40" s="164"/>
      <c r="R40" s="163"/>
      <c r="S40" s="163"/>
      <c r="T40" s="165"/>
      <c r="U40" s="163"/>
      <c r="V40" s="163"/>
      <c r="W40" s="163"/>
      <c r="X40" s="163"/>
      <c r="Y40" s="163"/>
    </row>
    <row r="41" customFormat="false" ht="12.75" hidden="false" customHeight="false" outlineLevel="0" collapsed="false">
      <c r="A41" s="154" t="e">
        <f aca="false">VLOOKUP(G41,DDENA_USERS,2,FALSE())</f>
        <v>#N/A</v>
      </c>
      <c r="B41" s="155" t="n">
        <f aca="false">IF(ISNUMBER(FIND("Pow",F41))=TRUE(),((VALUE(MID(R41,FIND("-",R41)+1,2)))-(VALUE(MID(R41,FIND("-",R41)-1,1)))+1)*(Q41-P41+1),IF(F41="Coal",(YEAR(Q41)-YEAR(P41))*12+MONTH(Q41)-MONTH(P41)+1,(Q41-P41+1)))</f>
        <v>1</v>
      </c>
      <c r="C41" s="154" t="n">
        <f aca="false">IF(F41="Coal",B41*W41*12500,B41*W41)</f>
        <v>0</v>
      </c>
      <c r="D41" s="166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4"/>
      <c r="Q41" s="164"/>
      <c r="R41" s="167"/>
      <c r="S41" s="167"/>
      <c r="T41" s="168"/>
      <c r="U41" s="167"/>
      <c r="V41" s="167"/>
      <c r="W41" s="167"/>
      <c r="X41" s="167"/>
      <c r="Y41" s="167"/>
    </row>
    <row r="42" customFormat="false" ht="12.75" hidden="false" customHeight="false" outlineLevel="0" collapsed="false">
      <c r="A42" s="154" t="e">
        <f aca="false">VLOOKUP(G42,DDENA_USERS,2,FALSE())</f>
        <v>#N/A</v>
      </c>
      <c r="B42" s="155" t="n">
        <f aca="false">IF(ISNUMBER(FIND("Pow",F42))=TRUE(),((VALUE(MID(R42,FIND("-",R42)+1,2)))-(VALUE(MID(R42,FIND("-",R42)-1,1)))+1)*(Q42-P42+1),IF(F42="Coal",(YEAR(Q42)-YEAR(P42))*12+MONTH(Q42)-MONTH(P42)+1,(Q42-P42+1)))</f>
        <v>1</v>
      </c>
      <c r="C42" s="154" t="n">
        <f aca="false">IF(F42="Coal",B42*W42*12500,B42*W42)</f>
        <v>0</v>
      </c>
      <c r="D42" s="162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4"/>
      <c r="Q42" s="164"/>
      <c r="R42" s="163"/>
      <c r="S42" s="163"/>
      <c r="T42" s="165"/>
      <c r="U42" s="163"/>
      <c r="V42" s="163"/>
      <c r="W42" s="163"/>
      <c r="X42" s="163"/>
      <c r="Y42" s="163"/>
    </row>
    <row r="43" customFormat="false" ht="12.75" hidden="false" customHeight="false" outlineLevel="0" collapsed="false">
      <c r="A43" s="154" t="e">
        <f aca="false">VLOOKUP(G43,DDENA_USERS,2,FALSE())</f>
        <v>#N/A</v>
      </c>
      <c r="B43" s="155" t="n">
        <f aca="false">IF(ISNUMBER(FIND("Pow",F43))=TRUE(),((VALUE(MID(R43,FIND("-",R43)+1,2)))-(VALUE(MID(R43,FIND("-",R43)-1,1)))+1)*(Q43-P43+1),IF(F43="Coal",(YEAR(Q43)-YEAR(P43))*12+MONTH(Q43)-MONTH(P43)+1,(Q43-P43+1)))</f>
        <v>1</v>
      </c>
      <c r="C43" s="154" t="n">
        <f aca="false">IF(F43="Coal",B43*W43*12500,B43*W43)</f>
        <v>0</v>
      </c>
      <c r="D43" s="166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4"/>
      <c r="Q43" s="164"/>
      <c r="R43" s="167"/>
      <c r="S43" s="167"/>
      <c r="T43" s="168"/>
      <c r="U43" s="167"/>
      <c r="V43" s="167"/>
      <c r="W43" s="167"/>
      <c r="X43" s="167"/>
      <c r="Y43" s="167"/>
    </row>
    <row r="44" customFormat="false" ht="12.75" hidden="false" customHeight="false" outlineLevel="0" collapsed="false">
      <c r="A44" s="154" t="e">
        <f aca="false">VLOOKUP(G44,DDENA_USERS,2,FALSE())</f>
        <v>#N/A</v>
      </c>
      <c r="B44" s="155" t="n">
        <f aca="false">IF(ISNUMBER(FIND("Pow",F44))=TRUE(),((VALUE(MID(R44,FIND("-",R44)+1,2)))-(VALUE(MID(R44,FIND("-",R44)-1,1)))+1)*(Q44-P44+1),IF(F44="Coal",(YEAR(Q44)-YEAR(P44))*12+MONTH(Q44)-MONTH(P44)+1,(Q44-P44+1)))</f>
        <v>1</v>
      </c>
      <c r="C44" s="154" t="n">
        <f aca="false">IF(F44="Coal",B44*W44*12500,B44*W44)</f>
        <v>0</v>
      </c>
      <c r="D44" s="162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4"/>
      <c r="Q44" s="164"/>
      <c r="R44" s="163"/>
      <c r="S44" s="163"/>
      <c r="T44" s="165"/>
      <c r="U44" s="163"/>
      <c r="V44" s="163"/>
      <c r="W44" s="163"/>
      <c r="X44" s="163"/>
      <c r="Y44" s="163"/>
    </row>
    <row r="45" customFormat="false" ht="12.75" hidden="false" customHeight="false" outlineLevel="0" collapsed="false">
      <c r="A45" s="154" t="e">
        <f aca="false">VLOOKUP(G45,DDENA_USERS,2,FALSE())</f>
        <v>#N/A</v>
      </c>
      <c r="B45" s="155" t="n">
        <f aca="false">IF(ISNUMBER(FIND("Pow",F45))=TRUE(),((VALUE(MID(R45,FIND("-",R45)+1,2)))-(VALUE(MID(R45,FIND("-",R45)-1,1)))+1)*(Q45-P45+1),IF(F45="Coal",(YEAR(Q45)-YEAR(P45))*12+MONTH(Q45)-MONTH(P45)+1,(Q45-P45+1)))</f>
        <v>1</v>
      </c>
      <c r="C45" s="154" t="n">
        <f aca="false">IF(F45="Coal",B45*W45*12500,B45*W45)</f>
        <v>0</v>
      </c>
      <c r="D45" s="166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4"/>
      <c r="Q45" s="164"/>
      <c r="R45" s="167"/>
      <c r="S45" s="167"/>
      <c r="T45" s="168"/>
      <c r="U45" s="167"/>
      <c r="V45" s="167"/>
      <c r="W45" s="167"/>
      <c r="X45" s="167"/>
      <c r="Y45" s="167"/>
    </row>
    <row r="46" customFormat="false" ht="12.75" hidden="false" customHeight="false" outlineLevel="0" collapsed="false">
      <c r="A46" s="154" t="e">
        <f aca="false">VLOOKUP(G46,DDENA_USERS,2,FALSE())</f>
        <v>#N/A</v>
      </c>
      <c r="B46" s="155" t="n">
        <f aca="false">IF(ISNUMBER(FIND("Pow",F46))=TRUE(),((VALUE(MID(R46,FIND("-",R46)+1,2)))-(VALUE(MID(R46,FIND("-",R46)-1,1)))+1)*(Q46-P46+1),IF(F46="Coal",(YEAR(Q46)-YEAR(P46))*12+MONTH(Q46)-MONTH(P46)+1,(Q46-P46+1)))</f>
        <v>1</v>
      </c>
      <c r="C46" s="154" t="n">
        <f aca="false">IF(F46="Coal",B46*W46*12500,B46*W46)</f>
        <v>0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  <c r="Q46" s="164"/>
      <c r="R46" s="163"/>
      <c r="S46" s="163"/>
      <c r="T46" s="165"/>
      <c r="U46" s="163"/>
      <c r="V46" s="163"/>
      <c r="W46" s="163"/>
      <c r="X46" s="163"/>
      <c r="Y46" s="163"/>
    </row>
    <row r="47" customFormat="false" ht="12.75" hidden="false" customHeight="false" outlineLevel="0" collapsed="false">
      <c r="A47" s="154" t="e">
        <f aca="false">VLOOKUP(G47,DDENA_USERS,2,FALSE())</f>
        <v>#N/A</v>
      </c>
      <c r="B47" s="155" t="n">
        <f aca="false">IF(ISNUMBER(FIND("Pow",F47))=TRUE(),((VALUE(MID(R47,FIND("-",R47)+1,2)))-(VALUE(MID(R47,FIND("-",R47)-1,1)))+1)*(Q47-P47+1),IF(F47="Coal",(YEAR(Q47)-YEAR(P47))*12+MONTH(Q47)-MONTH(P47)+1,(Q47-P47+1)))</f>
        <v>1</v>
      </c>
      <c r="C47" s="154" t="n">
        <f aca="false">IF(F47="Coal",B47*W47*12500,B47*W47)</f>
        <v>0</v>
      </c>
      <c r="D47" s="166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4"/>
      <c r="Q47" s="164"/>
      <c r="R47" s="167"/>
      <c r="S47" s="167"/>
      <c r="T47" s="168"/>
      <c r="U47" s="167"/>
      <c r="V47" s="167"/>
      <c r="W47" s="167"/>
      <c r="X47" s="167"/>
      <c r="Y47" s="167"/>
    </row>
    <row r="48" customFormat="false" ht="12.75" hidden="false" customHeight="false" outlineLevel="0" collapsed="false">
      <c r="A48" s="154" t="e">
        <f aca="false">VLOOKUP(G48,DDENA_USERS,2,FALSE())</f>
        <v>#N/A</v>
      </c>
      <c r="B48" s="155" t="n">
        <f aca="false">IF(ISNUMBER(FIND("Pow",F48))=TRUE(),((VALUE(MID(R48,FIND("-",R48)+1,2)))-(VALUE(MID(R48,FIND("-",R48)-1,1)))+1)*(Q48-P48+1),IF(F48="Coal",(YEAR(Q48)-YEAR(P48))*12+MONTH(Q48)-MONTH(P48)+1,(Q48-P48+1)))</f>
        <v>1</v>
      </c>
      <c r="C48" s="154" t="n">
        <f aca="false">IF(F48="Coal",B48*W48*12500,B48*W48)</f>
        <v>0</v>
      </c>
      <c r="D48" s="162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  <c r="Q48" s="164"/>
      <c r="R48" s="163"/>
      <c r="S48" s="163"/>
      <c r="T48" s="165"/>
      <c r="U48" s="163"/>
      <c r="V48" s="163"/>
      <c r="W48" s="163"/>
      <c r="X48" s="163"/>
      <c r="Y48" s="163"/>
    </row>
    <row r="49" customFormat="false" ht="12.75" hidden="false" customHeight="false" outlineLevel="0" collapsed="false">
      <c r="A49" s="154" t="e">
        <f aca="false">VLOOKUP(G49,DDENA_USERS,2,FALSE())</f>
        <v>#N/A</v>
      </c>
      <c r="B49" s="155" t="n">
        <f aca="false">IF(ISNUMBER(FIND("Pow",F49))=TRUE(),((VALUE(MID(R49,FIND("-",R49)+1,2)))-(VALUE(MID(R49,FIND("-",R49)-1,1)))+1)*(Q49-P49+1),IF(F49="Coal",(YEAR(Q49)-YEAR(P49))*12+MONTH(Q49)-MONTH(P49)+1,(Q49-P49+1)))</f>
        <v>1</v>
      </c>
      <c r="C49" s="154" t="n">
        <f aca="false">IF(F49="Coal",B49*W49*12500,B49*W49)</f>
        <v>0</v>
      </c>
      <c r="D49" s="166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4"/>
      <c r="Q49" s="164"/>
      <c r="R49" s="167"/>
      <c r="S49" s="167"/>
      <c r="T49" s="168"/>
      <c r="U49" s="167"/>
      <c r="V49" s="167"/>
      <c r="W49" s="167"/>
      <c r="X49" s="167"/>
      <c r="Y49" s="167"/>
    </row>
    <row r="50" customFormat="false" ht="12.75" hidden="false" customHeight="false" outlineLevel="0" collapsed="false">
      <c r="A50" s="154" t="e">
        <f aca="false">VLOOKUP(G50,DDENA_USERS,2,FALSE())</f>
        <v>#N/A</v>
      </c>
      <c r="B50" s="155" t="n">
        <f aca="false">IF(ISNUMBER(FIND("Pow",F50))=TRUE(),((VALUE(MID(R50,FIND("-",R50)+1,2)))-(VALUE(MID(R50,FIND("-",R50)-1,1)))+1)*(Q50-P50+1),IF(F50="Coal",(YEAR(Q50)-YEAR(P50))*12+MONTH(Q50)-MONTH(P50)+1,(Q50-P50+1)))</f>
        <v>1</v>
      </c>
      <c r="C50" s="154" t="n">
        <f aca="false">IF(F50="Coal",B50*W50*12500,B50*W50)</f>
        <v>0</v>
      </c>
      <c r="D50" s="162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  <c r="Q50" s="164"/>
      <c r="R50" s="163"/>
      <c r="S50" s="163"/>
      <c r="T50" s="165"/>
      <c r="U50" s="163"/>
      <c r="V50" s="163"/>
      <c r="W50" s="163"/>
      <c r="X50" s="163"/>
      <c r="Y50" s="163"/>
    </row>
    <row r="51" customFormat="false" ht="12.75" hidden="false" customHeight="false" outlineLevel="0" collapsed="false">
      <c r="A51" s="154" t="e">
        <f aca="false">VLOOKUP(G51,DDENA_USERS,2,FALSE())</f>
        <v>#N/A</v>
      </c>
      <c r="B51" s="155" t="n">
        <f aca="false">IF(ISNUMBER(FIND("Pow",F51))=TRUE(),((VALUE(MID(R51,FIND("-",R51)+1,2)))-(VALUE(MID(R51,FIND("-",R51)-1,1)))+1)*(Q51-P51+1),IF(F51="Coal",(YEAR(Q51)-YEAR(P51))*12+MONTH(Q51)-MONTH(P51)+1,(Q51-P51+1)))</f>
        <v>1</v>
      </c>
      <c r="C51" s="154" t="n">
        <f aca="false">IF(F51="Coal",B51*W51*12500,B51*W51)</f>
        <v>0</v>
      </c>
      <c r="D51" s="166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4"/>
      <c r="Q51" s="164"/>
      <c r="R51" s="167"/>
      <c r="S51" s="167"/>
      <c r="T51" s="168"/>
      <c r="U51" s="167"/>
      <c r="V51" s="167"/>
      <c r="W51" s="167"/>
      <c r="X51" s="167"/>
      <c r="Y51" s="167"/>
    </row>
    <row r="52" customFormat="false" ht="12.75" hidden="false" customHeight="false" outlineLevel="0" collapsed="false">
      <c r="A52" s="154" t="e">
        <f aca="false">VLOOKUP(G52,DDENA_USERS,2,FALSE())</f>
        <v>#N/A</v>
      </c>
      <c r="B52" s="155" t="n">
        <f aca="false">IF(ISNUMBER(FIND("Pow",F52))=TRUE(),((VALUE(MID(R52,FIND("-",R52)+1,2)))-(VALUE(MID(R52,FIND("-",R52)-1,1)))+1)*(Q52-P52+1),IF(F52="Coal",(YEAR(Q52)-YEAR(P52))*12+MONTH(Q52)-MONTH(P52)+1,(Q52-P52+1)))</f>
        <v>1</v>
      </c>
      <c r="C52" s="154" t="n">
        <f aca="false">IF(F52="Coal",B52*W52*12500,B52*W52)</f>
        <v>0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4"/>
      <c r="Q52" s="164"/>
      <c r="R52" s="163"/>
      <c r="S52" s="163"/>
      <c r="T52" s="165"/>
      <c r="U52" s="163"/>
      <c r="V52" s="163"/>
      <c r="W52" s="163"/>
      <c r="X52" s="163"/>
      <c r="Y52" s="163"/>
    </row>
    <row r="53" customFormat="false" ht="12.75" hidden="false" customHeight="false" outlineLevel="0" collapsed="false">
      <c r="A53" s="154" t="e">
        <f aca="false">VLOOKUP(G53,DDENA_USERS,2,FALSE())</f>
        <v>#N/A</v>
      </c>
      <c r="B53" s="155" t="n">
        <f aca="false">IF(ISNUMBER(FIND("Pow",F53))=TRUE(),((VALUE(MID(R53,FIND("-",R53)+1,2)))-(VALUE(MID(R53,FIND("-",R53)-1,1)))+1)*(Q53-P53+1),IF(F53="Coal",(YEAR(Q53)-YEAR(P53))*12+MONTH(Q53)-MONTH(P53)+1,(Q53-P53+1)))</f>
        <v>1</v>
      </c>
      <c r="C53" s="154" t="n">
        <f aca="false">IF(F53="Coal",B53*W53*12500,B53*W53)</f>
        <v>0</v>
      </c>
      <c r="D53" s="166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4"/>
      <c r="Q53" s="164"/>
      <c r="R53" s="167"/>
      <c r="S53" s="167"/>
      <c r="T53" s="168"/>
      <c r="U53" s="167"/>
      <c r="V53" s="167"/>
      <c r="W53" s="167"/>
      <c r="X53" s="167"/>
      <c r="Y53" s="167"/>
    </row>
    <row r="54" customFormat="false" ht="12.75" hidden="false" customHeight="false" outlineLevel="0" collapsed="false">
      <c r="A54" s="154" t="e">
        <f aca="false">VLOOKUP(G54,DDENA_USERS,2,FALSE())</f>
        <v>#N/A</v>
      </c>
      <c r="B54" s="155" t="n">
        <f aca="false">IF(ISNUMBER(FIND("Pow",F54))=TRUE(),((VALUE(MID(R54,FIND("-",R54)+1,2)))-(VALUE(MID(R54,FIND("-",R54)-1,1)))+1)*(Q54-P54+1),IF(F54="Coal",(YEAR(Q54)-YEAR(P54))*12+MONTH(Q54)-MONTH(P54)+1,(Q54-P54+1)))</f>
        <v>1</v>
      </c>
      <c r="C54" s="154" t="n">
        <f aca="false">IF(F54="Coal",B54*W54*12500,B54*W54)</f>
        <v>0</v>
      </c>
      <c r="D54" s="162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4"/>
      <c r="Q54" s="164"/>
      <c r="R54" s="163"/>
      <c r="S54" s="163"/>
      <c r="T54" s="165"/>
      <c r="U54" s="163"/>
      <c r="V54" s="163"/>
      <c r="W54" s="163"/>
      <c r="X54" s="163"/>
      <c r="Y54" s="163"/>
    </row>
    <row r="55" customFormat="false" ht="12.75" hidden="false" customHeight="false" outlineLevel="0" collapsed="false">
      <c r="A55" s="154" t="e">
        <f aca="false">VLOOKUP(G55,DDENA_USERS,2,FALSE())</f>
        <v>#N/A</v>
      </c>
      <c r="B55" s="155" t="n">
        <f aca="false">IF(ISNUMBER(FIND("Pow",F55))=TRUE(),((VALUE(MID(R55,FIND("-",R55)+1,2)))-(VALUE(MID(R55,FIND("-",R55)-1,1)))+1)*(Q55-P55+1),IF(F55="Coal",(YEAR(Q55)-YEAR(P55))*12+MONTH(Q55)-MONTH(P55)+1,(Q55-P55+1)))</f>
        <v>1</v>
      </c>
      <c r="C55" s="154" t="n">
        <f aca="false">IF(F55="Coal",B55*W55*12500,B55*W55)</f>
        <v>0</v>
      </c>
      <c r="D55" s="166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4"/>
      <c r="Q55" s="164"/>
      <c r="R55" s="167"/>
      <c r="S55" s="167"/>
      <c r="T55" s="168"/>
      <c r="U55" s="167"/>
      <c r="V55" s="167"/>
      <c r="W55" s="167"/>
      <c r="X55" s="167"/>
      <c r="Y55" s="167"/>
    </row>
    <row r="56" customFormat="false" ht="12.75" hidden="false" customHeight="false" outlineLevel="0" collapsed="false">
      <c r="A56" s="154" t="e">
        <f aca="false">VLOOKUP(G56,DDENA_USERS,2,FALSE())</f>
        <v>#N/A</v>
      </c>
      <c r="B56" s="155" t="n">
        <f aca="false">IF(ISNUMBER(FIND("Pow",F56))=TRUE(),((VALUE(MID(R56,FIND("-",R56)+1,2)))-(VALUE(MID(R56,FIND("-",R56)-1,1)))+1)*(Q56-P56+1),IF(F56="Coal",(YEAR(Q56)-YEAR(P56))*12+MONTH(Q56)-MONTH(P56)+1,(Q56-P56+1)))</f>
        <v>1</v>
      </c>
      <c r="C56" s="154" t="n">
        <f aca="false">IF(F56="Coal",B56*W56*12500,B56*W56)</f>
        <v>0</v>
      </c>
      <c r="D56" s="162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4"/>
      <c r="Q56" s="164"/>
      <c r="R56" s="163"/>
      <c r="S56" s="163"/>
      <c r="T56" s="165"/>
      <c r="U56" s="163"/>
      <c r="V56" s="163"/>
      <c r="W56" s="163"/>
      <c r="X56" s="163"/>
      <c r="Y56" s="163"/>
    </row>
    <row r="57" customFormat="false" ht="12.75" hidden="false" customHeight="false" outlineLevel="0" collapsed="false">
      <c r="A57" s="154" t="e">
        <f aca="false">VLOOKUP(G57,DDENA_USERS,2,FALSE())</f>
        <v>#N/A</v>
      </c>
      <c r="B57" s="155" t="n">
        <f aca="false">IF(ISNUMBER(FIND("Pow",F57))=TRUE(),((VALUE(MID(R57,FIND("-",R57)+1,2)))-(VALUE(MID(R57,FIND("-",R57)-1,1)))+1)*(Q57-P57+1),IF(F57="Coal",(YEAR(Q57)-YEAR(P57))*12+MONTH(Q57)-MONTH(P57)+1,(Q57-P57+1)))</f>
        <v>1</v>
      </c>
      <c r="C57" s="154" t="n">
        <f aca="false">IF(F57="Coal",B57*W57*12500,B57*W57)</f>
        <v>0</v>
      </c>
      <c r="D57" s="166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4"/>
      <c r="Q57" s="164"/>
      <c r="R57" s="167"/>
      <c r="S57" s="167"/>
      <c r="T57" s="168"/>
      <c r="U57" s="167"/>
      <c r="V57" s="167"/>
      <c r="W57" s="167"/>
      <c r="X57" s="167"/>
      <c r="Y57" s="167"/>
    </row>
    <row r="58" customFormat="false" ht="12.75" hidden="false" customHeight="false" outlineLevel="0" collapsed="false">
      <c r="A58" s="154" t="e">
        <f aca="false">VLOOKUP(G58,DDENA_USERS,2,FALSE())</f>
        <v>#N/A</v>
      </c>
      <c r="B58" s="155" t="n">
        <f aca="false">IF(ISNUMBER(FIND("Pow",F58))=TRUE(),((VALUE(MID(R58,FIND("-",R58)+1,2)))-(VALUE(MID(R58,FIND("-",R58)-1,1)))+1)*(Q58-P58+1),IF(F58="Coal",(YEAR(Q58)-YEAR(P58))*12+MONTH(Q58)-MONTH(P58)+1,(Q58-P58+1)))</f>
        <v>1</v>
      </c>
      <c r="C58" s="154" t="n">
        <f aca="false">IF(F58="Coal",B58*W58*12500,B58*W58)</f>
        <v>0</v>
      </c>
      <c r="D58" s="162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4"/>
      <c r="Q58" s="164"/>
      <c r="R58" s="163"/>
      <c r="S58" s="163"/>
      <c r="T58" s="165"/>
      <c r="U58" s="163"/>
      <c r="V58" s="163"/>
      <c r="W58" s="163"/>
      <c r="X58" s="163"/>
      <c r="Y58" s="163"/>
    </row>
    <row r="59" customFormat="false" ht="12.75" hidden="false" customHeight="false" outlineLevel="0" collapsed="false">
      <c r="A59" s="154" t="e">
        <f aca="false">VLOOKUP(G59,DDENA_USERS,2,FALSE())</f>
        <v>#N/A</v>
      </c>
      <c r="B59" s="155" t="n">
        <f aca="false">IF(ISNUMBER(FIND("Pow",F59))=TRUE(),((VALUE(MID(R59,FIND("-",R59)+1,2)))-(VALUE(MID(R59,FIND("-",R59)-1,1)))+1)*(Q59-P59+1),IF(F59="Coal",(YEAR(Q59)-YEAR(P59))*12+MONTH(Q59)-MONTH(P59)+1,(Q59-P59+1)))</f>
        <v>1</v>
      </c>
      <c r="C59" s="154" t="n">
        <f aca="false">IF(F59="Coal",B59*W59*12500,B59*W59)</f>
        <v>0</v>
      </c>
      <c r="D59" s="166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4"/>
      <c r="Q59" s="164"/>
      <c r="R59" s="167"/>
      <c r="S59" s="167"/>
      <c r="T59" s="168"/>
      <c r="U59" s="167"/>
      <c r="V59" s="167"/>
      <c r="W59" s="167"/>
      <c r="X59" s="167"/>
      <c r="Y59" s="167"/>
    </row>
    <row r="60" customFormat="false" ht="12.75" hidden="false" customHeight="false" outlineLevel="0" collapsed="false">
      <c r="A60" s="154" t="e">
        <f aca="false">VLOOKUP(G60,DDENA_USERS,2,FALSE())</f>
        <v>#N/A</v>
      </c>
      <c r="B60" s="155" t="n">
        <f aca="false">IF(ISNUMBER(FIND("Pow",F60))=TRUE(),((VALUE(MID(R60,FIND("-",R60)+1,2)))-(VALUE(MID(R60,FIND("-",R60)-1,1)))+1)*(Q60-P60+1),IF(F60="Coal",(YEAR(Q60)-YEAR(P60))*12+MONTH(Q60)-MONTH(P60)+1,(Q60-P60+1)))</f>
        <v>1</v>
      </c>
      <c r="C60" s="154" t="n">
        <f aca="false">IF(F60="Coal",B60*W60*12500,B60*W60)</f>
        <v>0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4"/>
      <c r="Q60" s="164"/>
      <c r="R60" s="163"/>
      <c r="S60" s="163"/>
      <c r="T60" s="165"/>
      <c r="U60" s="163"/>
      <c r="V60" s="163"/>
      <c r="W60" s="163"/>
      <c r="X60" s="163"/>
      <c r="Y60" s="163"/>
    </row>
    <row r="61" customFormat="false" ht="12.75" hidden="false" customHeight="false" outlineLevel="0" collapsed="false">
      <c r="A61" s="154" t="e">
        <f aca="false">VLOOKUP(G61,DDENA_USERS,2,FALSE())</f>
        <v>#N/A</v>
      </c>
      <c r="B61" s="155" t="n">
        <f aca="false">IF(ISNUMBER(FIND("Pow",F61))=TRUE(),((VALUE(MID(R61,FIND("-",R61)+1,2)))-(VALUE(MID(R61,FIND("-",R61)-1,1)))+1)*(Q61-P61+1),IF(F61="Coal",(YEAR(Q61)-YEAR(P61))*12+MONTH(Q61)-MONTH(P61)+1,(Q61-P61+1)))</f>
        <v>1</v>
      </c>
      <c r="C61" s="154" t="n">
        <f aca="false">IF(F61="Coal",B61*W61*12500,B61*W61)</f>
        <v>0</v>
      </c>
      <c r="D61" s="166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4"/>
      <c r="Q61" s="164"/>
      <c r="R61" s="167"/>
      <c r="S61" s="167"/>
      <c r="T61" s="168"/>
      <c r="U61" s="167"/>
      <c r="V61" s="167"/>
      <c r="W61" s="167"/>
      <c r="X61" s="167"/>
      <c r="Y61" s="167"/>
    </row>
    <row r="62" customFormat="false" ht="12.75" hidden="false" customHeight="false" outlineLevel="0" collapsed="false">
      <c r="A62" s="154" t="e">
        <f aca="false">VLOOKUP(G62,DDENA_USERS,2,FALSE())</f>
        <v>#N/A</v>
      </c>
      <c r="B62" s="155" t="n">
        <f aca="false">IF(ISNUMBER(FIND("Pow",F62))=TRUE(),((VALUE(MID(R62,FIND("-",R62)+1,2)))-(VALUE(MID(R62,FIND("-",R62)-1,1)))+1)*(Q62-P62+1),IF(F62="Coal",(YEAR(Q62)-YEAR(P62))*12+MONTH(Q62)-MONTH(P62)+1,(Q62-P62+1)))</f>
        <v>1</v>
      </c>
      <c r="C62" s="154" t="n">
        <f aca="false">IF(F62="Coal",B62*W62*12500,B62*W62)</f>
        <v>0</v>
      </c>
      <c r="D62" s="162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4"/>
      <c r="Q62" s="164"/>
      <c r="R62" s="163"/>
      <c r="S62" s="163"/>
      <c r="T62" s="165"/>
      <c r="U62" s="163"/>
      <c r="V62" s="163"/>
      <c r="W62" s="163"/>
      <c r="X62" s="163"/>
      <c r="Y62" s="163"/>
    </row>
    <row r="63" customFormat="false" ht="12.75" hidden="false" customHeight="false" outlineLevel="0" collapsed="false">
      <c r="A63" s="154" t="e">
        <f aca="false">VLOOKUP(G63,DDENA_USERS,2,FALSE())</f>
        <v>#N/A</v>
      </c>
      <c r="B63" s="155" t="n">
        <f aca="false">IF(ISNUMBER(FIND("Pow",F63))=TRUE(),((VALUE(MID(R63,FIND("-",R63)+1,2)))-(VALUE(MID(R63,FIND("-",R63)-1,1)))+1)*(Q63-P63+1),IF(F63="Coal",(YEAR(Q63)-YEAR(P63))*12+MONTH(Q63)-MONTH(P63)+1,(Q63-P63+1)))</f>
        <v>1</v>
      </c>
      <c r="C63" s="154" t="n">
        <f aca="false">IF(F63="Coal",B63*W63*12500,B63*W63)</f>
        <v>0</v>
      </c>
      <c r="D63" s="166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4"/>
      <c r="Q63" s="164"/>
      <c r="R63" s="167"/>
      <c r="S63" s="167"/>
      <c r="T63" s="168"/>
      <c r="U63" s="167"/>
      <c r="V63" s="167"/>
      <c r="W63" s="167"/>
      <c r="X63" s="167"/>
      <c r="Y63" s="167"/>
    </row>
    <row r="64" customFormat="false" ht="12.75" hidden="false" customHeight="false" outlineLevel="0" collapsed="false">
      <c r="A64" s="154" t="e">
        <f aca="false">VLOOKUP(G64,DDENA_USERS,2,FALSE())</f>
        <v>#N/A</v>
      </c>
      <c r="B64" s="155" t="n">
        <f aca="false">IF(ISNUMBER(FIND("Pow",F64))=TRUE(),((VALUE(MID(R64,FIND("-",R64)+1,2)))-(VALUE(MID(R64,FIND("-",R64)-1,1)))+1)*(Q64-P64+1),IF(F64="Coal",(YEAR(Q64)-YEAR(P64))*12+MONTH(Q64)-MONTH(P64)+1,(Q64-P64+1)))</f>
        <v>1</v>
      </c>
      <c r="C64" s="154" t="n">
        <f aca="false">IF(F64="Coal",B64*W64*12500,B64*W64)</f>
        <v>0</v>
      </c>
      <c r="D64" s="162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4"/>
      <c r="Q64" s="164"/>
      <c r="R64" s="163"/>
      <c r="S64" s="163"/>
      <c r="T64" s="165"/>
      <c r="U64" s="163"/>
      <c r="V64" s="163"/>
      <c r="W64" s="163"/>
      <c r="X64" s="163"/>
      <c r="Y64" s="163"/>
    </row>
    <row r="65" customFormat="false" ht="12.75" hidden="false" customHeight="false" outlineLevel="0" collapsed="false">
      <c r="A65" s="154" t="e">
        <f aca="false">VLOOKUP(G65,DDENA_USERS,2,FALSE())</f>
        <v>#N/A</v>
      </c>
      <c r="B65" s="155" t="n">
        <f aca="false">IF(ISNUMBER(FIND("Pow",F65))=TRUE(),((VALUE(MID(R65,FIND("-",R65)+1,2)))-(VALUE(MID(R65,FIND("-",R65)-1,1)))+1)*(Q65-P65+1),IF(F65="Coal",(YEAR(Q65)-YEAR(P65))*12+MONTH(Q65)-MONTH(P65)+1,(Q65-P65+1)))</f>
        <v>1</v>
      </c>
      <c r="C65" s="154" t="n">
        <f aca="false">IF(F65="Coal",B65*W65*12500,B65*W65)</f>
        <v>0</v>
      </c>
      <c r="D65" s="166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4"/>
      <c r="Q65" s="164"/>
      <c r="R65" s="167"/>
      <c r="S65" s="167"/>
      <c r="T65" s="168"/>
      <c r="U65" s="167"/>
      <c r="V65" s="167"/>
      <c r="W65" s="167"/>
      <c r="X65" s="167"/>
      <c r="Y65" s="167"/>
    </row>
    <row r="66" customFormat="false" ht="12.75" hidden="false" customHeight="false" outlineLevel="0" collapsed="false">
      <c r="A66" s="154" t="e">
        <f aca="false">VLOOKUP(G66,DDENA_USERS,2,FALSE())</f>
        <v>#N/A</v>
      </c>
      <c r="B66" s="155" t="n">
        <f aca="false">IF(ISNUMBER(FIND("Pow",F66))=TRUE(),((VALUE(MID(R66,FIND("-",R66)+1,2)))-(VALUE(MID(R66,FIND("-",R66)-1,1)))+1)*(Q66-P66+1),IF(F66="Coal",(YEAR(Q66)-YEAR(P66))*12+MONTH(Q66)-MONTH(P66)+1,(Q66-P66+1)))</f>
        <v>1</v>
      </c>
      <c r="C66" s="154" t="n">
        <f aca="false">IF(F66="Coal",B66*W66*12500,B66*W66)</f>
        <v>0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4"/>
      <c r="Q66" s="164"/>
      <c r="R66" s="163"/>
      <c r="S66" s="163"/>
      <c r="T66" s="165"/>
      <c r="U66" s="163"/>
      <c r="V66" s="163"/>
      <c r="W66" s="163"/>
      <c r="X66" s="163"/>
      <c r="Y66" s="163"/>
    </row>
    <row r="67" customFormat="false" ht="12.75" hidden="false" customHeight="false" outlineLevel="0" collapsed="false">
      <c r="A67" s="154" t="e">
        <f aca="false">VLOOKUP(G67,DDENA_USERS,2,FALSE())</f>
        <v>#N/A</v>
      </c>
      <c r="B67" s="155" t="n">
        <f aca="false">IF(ISNUMBER(FIND("Pow",F67))=TRUE(),((VALUE(MID(R67,FIND("-",R67)+1,2)))-(VALUE(MID(R67,FIND("-",R67)-1,1)))+1)*(Q67-P67+1),IF(F67="Coal",(YEAR(Q67)-YEAR(P67))*12+MONTH(Q67)-MONTH(P67)+1,(Q67-P67+1)))</f>
        <v>1</v>
      </c>
      <c r="C67" s="154" t="n">
        <f aca="false">IF(F67="Coal",B67*W67*12500,B67*W67)</f>
        <v>0</v>
      </c>
      <c r="D67" s="166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4"/>
      <c r="Q67" s="164"/>
      <c r="R67" s="167"/>
      <c r="S67" s="167"/>
      <c r="T67" s="168"/>
      <c r="U67" s="167"/>
      <c r="V67" s="167"/>
      <c r="W67" s="167"/>
      <c r="X67" s="167"/>
      <c r="Y67" s="167"/>
    </row>
    <row r="68" customFormat="false" ht="12.75" hidden="false" customHeight="false" outlineLevel="0" collapsed="false">
      <c r="A68" s="154" t="e">
        <f aca="false">VLOOKUP(G68,DDENA_USERS,2,FALSE())</f>
        <v>#N/A</v>
      </c>
      <c r="B68" s="155" t="n">
        <f aca="false">IF(ISNUMBER(FIND("Pow",F68))=TRUE(),((VALUE(MID(R68,FIND("-",R68)+1,2)))-(VALUE(MID(R68,FIND("-",R68)-1,1)))+1)*(Q68-P68+1),IF(F68="Coal",(YEAR(Q68)-YEAR(P68))*12+MONTH(Q68)-MONTH(P68)+1,(Q68-P68+1)))</f>
        <v>1</v>
      </c>
      <c r="C68" s="154" t="n">
        <f aca="false">IF(F68="Coal",B68*W68*12500,B68*W68)</f>
        <v>0</v>
      </c>
      <c r="D68" s="162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4"/>
      <c r="Q68" s="164"/>
      <c r="R68" s="163"/>
      <c r="S68" s="163"/>
      <c r="T68" s="165"/>
      <c r="U68" s="163"/>
      <c r="V68" s="163"/>
      <c r="W68" s="163"/>
      <c r="X68" s="163"/>
      <c r="Y68" s="163"/>
    </row>
    <row r="69" customFormat="false" ht="12.75" hidden="false" customHeight="false" outlineLevel="0" collapsed="false">
      <c r="A69" s="154" t="e">
        <f aca="false">VLOOKUP(G69,DDENA_USERS,2,FALSE())</f>
        <v>#N/A</v>
      </c>
      <c r="B69" s="155" t="n">
        <f aca="false">IF(ISNUMBER(FIND("Pow",F69))=TRUE(),((VALUE(MID(R69,FIND("-",R69)+1,2)))-(VALUE(MID(R69,FIND("-",R69)-1,1)))+1)*(Q69-P69+1),IF(F69="Coal",(YEAR(Q69)-YEAR(P69))*12+MONTH(Q69)-MONTH(P69)+1,(Q69-P69+1)))</f>
        <v>1</v>
      </c>
      <c r="C69" s="154" t="n">
        <f aca="false">IF(F69="Coal",B69*W69*12500,B69*W69)</f>
        <v>0</v>
      </c>
      <c r="D69" s="166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4"/>
      <c r="Q69" s="164"/>
      <c r="R69" s="167"/>
      <c r="S69" s="167"/>
      <c r="T69" s="168"/>
      <c r="U69" s="167"/>
      <c r="V69" s="167"/>
      <c r="W69" s="167"/>
      <c r="X69" s="167"/>
      <c r="Y69" s="167"/>
    </row>
    <row r="70" customFormat="false" ht="12.75" hidden="false" customHeight="false" outlineLevel="0" collapsed="false">
      <c r="A70" s="154" t="e">
        <f aca="false">VLOOKUP(G70,DDENA_USERS,2,FALSE())</f>
        <v>#N/A</v>
      </c>
      <c r="B70" s="155" t="n">
        <f aca="false">IF(ISNUMBER(FIND("Pow",F70))=TRUE(),((VALUE(MID(R70,FIND("-",R70)+1,2)))-(VALUE(MID(R70,FIND("-",R70)-1,1)))+1)*(Q70-P70+1),IF(F70="Coal",(YEAR(Q70)-YEAR(P70))*12+MONTH(Q70)-MONTH(P70)+1,(Q70-P70+1)))</f>
        <v>1</v>
      </c>
      <c r="C70" s="154" t="n">
        <f aca="false">IF(F70="Coal",B70*W70*12500,B70*W70)</f>
        <v>0</v>
      </c>
      <c r="D70" s="162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4"/>
      <c r="Q70" s="164"/>
      <c r="R70" s="163"/>
      <c r="S70" s="163"/>
      <c r="T70" s="165"/>
      <c r="U70" s="163"/>
      <c r="V70" s="163"/>
      <c r="W70" s="163"/>
      <c r="X70" s="163"/>
      <c r="Y70" s="163"/>
    </row>
    <row r="71" customFormat="false" ht="12.75" hidden="false" customHeight="false" outlineLevel="0" collapsed="false">
      <c r="A71" s="154" t="e">
        <f aca="false">VLOOKUP(G71,DDENA_USERS,2,FALSE())</f>
        <v>#N/A</v>
      </c>
      <c r="B71" s="155" t="n">
        <f aca="false">IF(ISNUMBER(FIND("Pow",F71))=TRUE(),((VALUE(MID(R71,FIND("-",R71)+1,2)))-(VALUE(MID(R71,FIND("-",R71)-1,1)))+1)*(Q71-P71+1),IF(F71="Coal",(YEAR(Q71)-YEAR(P71))*12+MONTH(Q71)-MONTH(P71)+1,(Q71-P71+1)))</f>
        <v>1</v>
      </c>
      <c r="C71" s="154" t="n">
        <f aca="false">IF(F71="Coal",B71*W71*12500,B71*W71)</f>
        <v>0</v>
      </c>
      <c r="D71" s="166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4"/>
      <c r="Q71" s="164"/>
      <c r="R71" s="167"/>
      <c r="S71" s="167"/>
      <c r="T71" s="168"/>
      <c r="U71" s="167"/>
      <c r="V71" s="167"/>
      <c r="W71" s="167"/>
      <c r="X71" s="167"/>
      <c r="Y71" s="167"/>
    </row>
    <row r="72" customFormat="false" ht="12.75" hidden="false" customHeight="false" outlineLevel="0" collapsed="false">
      <c r="A72" s="154" t="e">
        <f aca="false">VLOOKUP(G72,DDENA_USERS,2,FALSE())</f>
        <v>#N/A</v>
      </c>
      <c r="B72" s="155" t="n">
        <f aca="false">IF(ISNUMBER(FIND("Pow",F72))=TRUE(),((VALUE(MID(R72,FIND("-",R72)+1,2)))-(VALUE(MID(R72,FIND("-",R72)-1,1)))+1)*(Q72-P72+1),IF(F72="Coal",(YEAR(Q72)-YEAR(P72))*12+MONTH(Q72)-MONTH(P72)+1,(Q72-P72+1)))</f>
        <v>1</v>
      </c>
      <c r="C72" s="154" t="n">
        <f aca="false">IF(F72="Coal",B72*W72*12500,B72*W72)</f>
        <v>0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4"/>
      <c r="Q72" s="164"/>
      <c r="R72" s="163"/>
      <c r="S72" s="163"/>
      <c r="T72" s="165"/>
      <c r="U72" s="163"/>
      <c r="V72" s="163"/>
      <c r="W72" s="163"/>
      <c r="X72" s="163"/>
      <c r="Y72" s="163"/>
    </row>
    <row r="73" customFormat="false" ht="12.75" hidden="false" customHeight="false" outlineLevel="0" collapsed="false">
      <c r="A73" s="154" t="e">
        <f aca="false">VLOOKUP(G73,DDENA_USERS,2,FALSE())</f>
        <v>#N/A</v>
      </c>
      <c r="B73" s="155" t="n">
        <f aca="false">IF(ISNUMBER(FIND("Pow",F73))=TRUE(),((VALUE(MID(R73,FIND("-",R73)+1,2)))-(VALUE(MID(R73,FIND("-",R73)-1,1)))+1)*(Q73-P73+1),IF(F73="Coal",(YEAR(Q73)-YEAR(P73))*12+MONTH(Q73)-MONTH(P73)+1,(Q73-P73+1)))</f>
        <v>1</v>
      </c>
      <c r="C73" s="154" t="n">
        <f aca="false">IF(F73="Coal",B73*W73*12500,B73*W73)</f>
        <v>0</v>
      </c>
      <c r="D73" s="166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4"/>
      <c r="Q73" s="164"/>
      <c r="R73" s="167"/>
      <c r="S73" s="167"/>
      <c r="T73" s="168"/>
      <c r="U73" s="167"/>
      <c r="V73" s="167"/>
      <c r="W73" s="167"/>
      <c r="X73" s="167"/>
      <c r="Y73" s="167"/>
    </row>
    <row r="74" customFormat="false" ht="12.75" hidden="false" customHeight="false" outlineLevel="0" collapsed="false">
      <c r="A74" s="154" t="e">
        <f aca="false">VLOOKUP(G74,DDENA_USERS,2,FALSE())</f>
        <v>#N/A</v>
      </c>
      <c r="B74" s="155" t="n">
        <f aca="false">IF(ISNUMBER(FIND("Pow",F74))=TRUE(),((VALUE(MID(R74,FIND("-",R74)+1,2)))-(VALUE(MID(R74,FIND("-",R74)-1,1)))+1)*(Q74-P74+1),IF(F74="Coal",(YEAR(Q74)-YEAR(P74))*12+MONTH(Q74)-MONTH(P74)+1,(Q74-P74+1)))</f>
        <v>1</v>
      </c>
      <c r="C74" s="154" t="n">
        <f aca="false">IF(F74="Coal",B74*W74*12500,B74*W74)</f>
        <v>0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4"/>
      <c r="Q74" s="164"/>
      <c r="R74" s="163"/>
      <c r="S74" s="163"/>
      <c r="T74" s="165"/>
      <c r="U74" s="163"/>
      <c r="V74" s="163"/>
      <c r="W74" s="163"/>
      <c r="X74" s="163"/>
      <c r="Y74" s="163"/>
    </row>
    <row r="75" customFormat="false" ht="12.75" hidden="false" customHeight="false" outlineLevel="0" collapsed="false">
      <c r="A75" s="154" t="e">
        <f aca="false">VLOOKUP(G75,DDENA_USERS,2,FALSE())</f>
        <v>#N/A</v>
      </c>
      <c r="B75" s="155" t="n">
        <f aca="false">IF(ISNUMBER(FIND("Pow",F75))=TRUE(),((VALUE(MID(R75,FIND("-",R75)+1,2)))-(VALUE(MID(R75,FIND("-",R75)-1,1)))+1)*(Q75-P75+1),IF(F75="Coal",(YEAR(Q75)-YEAR(P75))*12+MONTH(Q75)-MONTH(P75)+1,(Q75-P75+1)))</f>
        <v>1</v>
      </c>
      <c r="C75" s="154" t="n">
        <f aca="false">IF(F75="Coal",B75*W75*12500,B75*W75)</f>
        <v>0</v>
      </c>
      <c r="D75" s="166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4"/>
      <c r="Q75" s="164"/>
      <c r="R75" s="167"/>
      <c r="S75" s="167"/>
      <c r="T75" s="168"/>
      <c r="U75" s="167"/>
      <c r="V75" s="167"/>
      <c r="W75" s="167"/>
      <c r="X75" s="167"/>
      <c r="Y75" s="167"/>
    </row>
    <row r="76" customFormat="false" ht="12.75" hidden="false" customHeight="false" outlineLevel="0" collapsed="false">
      <c r="A76" s="154" t="e">
        <f aca="false">VLOOKUP(G76,DDENA_USERS,2,FALSE())</f>
        <v>#N/A</v>
      </c>
      <c r="B76" s="155" t="n">
        <f aca="false">IF(ISNUMBER(FIND("Pow",F76))=TRUE(),((VALUE(MID(R76,FIND("-",R76)+1,2)))-(VALUE(MID(R76,FIND("-",R76)-1,1)))+1)*(Q76-P76+1),IF(F76="Coal",(YEAR(Q76)-YEAR(P76))*12+MONTH(Q76)-MONTH(P76)+1,(Q76-P76+1)))</f>
        <v>1</v>
      </c>
      <c r="C76" s="154" t="n">
        <f aca="false">IF(F76="Coal",B76*W76*12500,B76*W76)</f>
        <v>0</v>
      </c>
      <c r="D76" s="162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4"/>
      <c r="Q76" s="164"/>
      <c r="R76" s="163"/>
      <c r="S76" s="163"/>
      <c r="T76" s="165"/>
      <c r="U76" s="163"/>
      <c r="V76" s="163"/>
      <c r="W76" s="163"/>
      <c r="X76" s="163"/>
      <c r="Y76" s="163"/>
    </row>
    <row r="77" customFormat="false" ht="12.75" hidden="false" customHeight="false" outlineLevel="0" collapsed="false">
      <c r="A77" s="154" t="e">
        <f aca="false">VLOOKUP(G77,DDENA_USERS,2,FALSE())</f>
        <v>#N/A</v>
      </c>
      <c r="B77" s="155" t="n">
        <f aca="false">IF(ISNUMBER(FIND("Pow",F77))=TRUE(),((VALUE(MID(R77,FIND("-",R77)+1,2)))-(VALUE(MID(R77,FIND("-",R77)-1,1)))+1)*(Q77-P77+1),IF(F77="Coal",(YEAR(Q77)-YEAR(P77))*12+MONTH(Q77)-MONTH(P77)+1,(Q77-P77+1)))</f>
        <v>1</v>
      </c>
      <c r="C77" s="154" t="n">
        <f aca="false">IF(F77="Coal",B77*W77*12500,B77*W77)</f>
        <v>0</v>
      </c>
      <c r="D77" s="166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4"/>
      <c r="Q77" s="164"/>
      <c r="R77" s="167"/>
      <c r="S77" s="167"/>
      <c r="T77" s="168"/>
      <c r="U77" s="167"/>
      <c r="V77" s="167"/>
      <c r="W77" s="167"/>
      <c r="X77" s="167"/>
      <c r="Y77" s="167"/>
    </row>
    <row r="78" customFormat="false" ht="12.75" hidden="false" customHeight="false" outlineLevel="0" collapsed="false">
      <c r="A78" s="154" t="e">
        <f aca="false">VLOOKUP(G78,DDENA_USERS,2,FALSE())</f>
        <v>#N/A</v>
      </c>
      <c r="B78" s="155" t="n">
        <f aca="false">IF(ISNUMBER(FIND("Pow",F78))=TRUE(),((VALUE(MID(R78,FIND("-",R78)+1,2)))-(VALUE(MID(R78,FIND("-",R78)-1,1)))+1)*(Q78-P78+1),IF(F78="Coal",(YEAR(Q78)-YEAR(P78))*12+MONTH(Q78)-MONTH(P78)+1,(Q78-P78+1)))</f>
        <v>1</v>
      </c>
      <c r="C78" s="154" t="n">
        <f aca="false">IF(F78="Coal",B78*W78*12500,B78*W78)</f>
        <v>0</v>
      </c>
      <c r="D78" s="162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4"/>
      <c r="Q78" s="164"/>
      <c r="R78" s="163"/>
      <c r="S78" s="163"/>
      <c r="T78" s="165"/>
      <c r="U78" s="163"/>
      <c r="V78" s="163"/>
      <c r="W78" s="163"/>
      <c r="X78" s="163"/>
      <c r="Y78" s="163"/>
    </row>
    <row r="79" customFormat="false" ht="12.75" hidden="false" customHeight="false" outlineLevel="0" collapsed="false">
      <c r="A79" s="154" t="e">
        <f aca="false">VLOOKUP(G79,DDENA_USERS,2,FALSE())</f>
        <v>#N/A</v>
      </c>
      <c r="B79" s="155" t="n">
        <f aca="false">IF(ISNUMBER(FIND("Pow",F79))=TRUE(),((VALUE(MID(R79,FIND("-",R79)+1,2)))-(VALUE(MID(R79,FIND("-",R79)-1,1)))+1)*(Q79-P79+1),IF(F79="Coal",(YEAR(Q79)-YEAR(P79))*12+MONTH(Q79)-MONTH(P79)+1,(Q79-P79+1)))</f>
        <v>1</v>
      </c>
      <c r="C79" s="154" t="n">
        <f aca="false">IF(F79="Coal",B79*W79*12500,B79*W79)</f>
        <v>0</v>
      </c>
      <c r="D79" s="166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4"/>
      <c r="Q79" s="164"/>
      <c r="R79" s="167"/>
      <c r="S79" s="167"/>
      <c r="T79" s="168"/>
      <c r="U79" s="167"/>
      <c r="V79" s="167"/>
      <c r="W79" s="167"/>
      <c r="X79" s="167"/>
      <c r="Y79" s="167"/>
    </row>
    <row r="80" customFormat="false" ht="12.75" hidden="false" customHeight="false" outlineLevel="0" collapsed="false">
      <c r="A80" s="154" t="e">
        <f aca="false">VLOOKUP(G80,DDENA_USERS,2,FALSE())</f>
        <v>#N/A</v>
      </c>
      <c r="B80" s="155" t="n">
        <f aca="false">IF(ISNUMBER(FIND("Pow",F80))=TRUE(),((VALUE(MID(R80,FIND("-",R80)+1,2)))-(VALUE(MID(R80,FIND("-",R80)-1,1)))+1)*(Q80-P80+1),IF(F80="Coal",(YEAR(Q80)-YEAR(P80))*12+MONTH(Q80)-MONTH(P80)+1,(Q80-P80+1)))</f>
        <v>1</v>
      </c>
      <c r="C80" s="154" t="n">
        <f aca="false">IF(F80="Coal",B80*W80*12500,B80*W80)</f>
        <v>0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4"/>
      <c r="Q80" s="164"/>
      <c r="R80" s="163"/>
      <c r="S80" s="163"/>
      <c r="T80" s="165"/>
      <c r="U80" s="163"/>
      <c r="V80" s="163"/>
      <c r="W80" s="163"/>
      <c r="X80" s="163"/>
      <c r="Y80" s="163"/>
    </row>
    <row r="81" customFormat="false" ht="12.75" hidden="false" customHeight="false" outlineLevel="0" collapsed="false">
      <c r="A81" s="154" t="e">
        <f aca="false">VLOOKUP(G81,DDENA_USERS,2,FALSE())</f>
        <v>#N/A</v>
      </c>
      <c r="B81" s="155" t="n">
        <f aca="false">IF(ISNUMBER(FIND("Pow",F81))=TRUE(),((VALUE(MID(R81,FIND("-",R81)+1,2)))-(VALUE(MID(R81,FIND("-",R81)-1,1)))+1)*(Q81-P81+1),IF(F81="Coal",(YEAR(Q81)-YEAR(P81))*12+MONTH(Q81)-MONTH(P81)+1,(Q81-P81+1)))</f>
        <v>1</v>
      </c>
      <c r="C81" s="154" t="n">
        <f aca="false">IF(F81="Coal",B81*W81*12500,B81*W81)</f>
        <v>0</v>
      </c>
      <c r="D81" s="166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4"/>
      <c r="Q81" s="164"/>
      <c r="R81" s="167"/>
      <c r="S81" s="167"/>
      <c r="T81" s="168"/>
      <c r="U81" s="167"/>
      <c r="V81" s="167"/>
      <c r="W81" s="167"/>
      <c r="X81" s="167"/>
      <c r="Y81" s="167"/>
    </row>
    <row r="82" customFormat="false" ht="12.75" hidden="false" customHeight="false" outlineLevel="0" collapsed="false">
      <c r="A82" s="154" t="e">
        <f aca="false">VLOOKUP(G82,DDENA_USERS,2,FALSE())</f>
        <v>#N/A</v>
      </c>
      <c r="B82" s="155" t="n">
        <f aca="false">IF(ISNUMBER(FIND("Pow",F82))=TRUE(),((VALUE(MID(R82,FIND("-",R82)+1,2)))-(VALUE(MID(R82,FIND("-",R82)-1,1)))+1)*(Q82-P82+1),IF(F82="Coal",(YEAR(Q82)-YEAR(P82))*12+MONTH(Q82)-MONTH(P82)+1,(Q82-P82+1)))</f>
        <v>1</v>
      </c>
      <c r="C82" s="154" t="n">
        <f aca="false">IF(F82="Coal",B82*W82*12500,B82*W82)</f>
        <v>0</v>
      </c>
      <c r="D82" s="162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4"/>
      <c r="Q82" s="164"/>
      <c r="R82" s="163"/>
      <c r="S82" s="163"/>
      <c r="T82" s="165"/>
      <c r="U82" s="163"/>
      <c r="V82" s="163"/>
      <c r="W82" s="163"/>
      <c r="X82" s="163"/>
      <c r="Y82" s="163"/>
    </row>
    <row r="83" customFormat="false" ht="12.75" hidden="false" customHeight="false" outlineLevel="0" collapsed="false">
      <c r="A83" s="154" t="e">
        <f aca="false">VLOOKUP(G83,DDENA_USERS,2,FALSE())</f>
        <v>#N/A</v>
      </c>
      <c r="B83" s="155" t="n">
        <f aca="false">IF(ISNUMBER(FIND("Pow",F83))=TRUE(),((VALUE(MID(R83,FIND("-",R83)+1,2)))-(VALUE(MID(R83,FIND("-",R83)-1,1)))+1)*(Q83-P83+1),IF(F83="Coal",(YEAR(Q83)-YEAR(P83))*12+MONTH(Q83)-MONTH(P83)+1,(Q83-P83+1)))</f>
        <v>1</v>
      </c>
      <c r="C83" s="154" t="n">
        <f aca="false">IF(F83="Coal",B83*W83*12500,B83*W83)</f>
        <v>0</v>
      </c>
      <c r="D83" s="166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4"/>
      <c r="Q83" s="164"/>
      <c r="R83" s="167"/>
      <c r="S83" s="167"/>
      <c r="T83" s="168"/>
      <c r="U83" s="167"/>
      <c r="V83" s="167"/>
      <c r="W83" s="167"/>
      <c r="X83" s="167"/>
      <c r="Y83" s="167"/>
    </row>
    <row r="84" customFormat="false" ht="12.75" hidden="false" customHeight="false" outlineLevel="0" collapsed="false">
      <c r="A84" s="154" t="e">
        <f aca="false">VLOOKUP(G84,DDENA_USERS,2,FALSE())</f>
        <v>#N/A</v>
      </c>
      <c r="B84" s="155" t="n">
        <f aca="false">IF(ISNUMBER(FIND("Pow",F84))=TRUE(),((VALUE(MID(R84,FIND("-",R84)+1,2)))-(VALUE(MID(R84,FIND("-",R84)-1,1)))+1)*(Q84-P84+1),IF(F84="Coal",(YEAR(Q84)-YEAR(P84))*12+MONTH(Q84)-MONTH(P84)+1,(Q84-P84+1)))</f>
        <v>1</v>
      </c>
      <c r="C84" s="154" t="n">
        <f aca="false">IF(F84="Coal",B84*W84*12500,B84*W84)</f>
        <v>0</v>
      </c>
      <c r="D84" s="162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4"/>
      <c r="Q84" s="164"/>
      <c r="R84" s="163"/>
      <c r="S84" s="163"/>
      <c r="T84" s="165"/>
      <c r="U84" s="163"/>
      <c r="V84" s="163"/>
      <c r="W84" s="163"/>
      <c r="X84" s="163"/>
      <c r="Y84" s="163"/>
    </row>
    <row r="85" customFormat="false" ht="12.75" hidden="false" customHeight="false" outlineLevel="0" collapsed="false">
      <c r="A85" s="154" t="e">
        <f aca="false">VLOOKUP(G85,DDENA_USERS,2,FALSE())</f>
        <v>#N/A</v>
      </c>
      <c r="B85" s="155" t="n">
        <f aca="false">IF(ISNUMBER(FIND("Pow",F85))=TRUE(),((VALUE(MID(R85,FIND("-",R85)+1,2)))-(VALUE(MID(R85,FIND("-",R85)-1,1)))+1)*(Q85-P85+1),IF(F85="Coal",(YEAR(Q85)-YEAR(P85))*12+MONTH(Q85)-MONTH(P85)+1,(Q85-P85+1)))</f>
        <v>1</v>
      </c>
      <c r="C85" s="154" t="n">
        <f aca="false">IF(F85="Coal",B85*W85*12500,B85*W85)</f>
        <v>0</v>
      </c>
      <c r="D85" s="166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4"/>
      <c r="Q85" s="164"/>
      <c r="R85" s="167"/>
      <c r="S85" s="167"/>
      <c r="T85" s="168"/>
      <c r="U85" s="167"/>
      <c r="V85" s="167"/>
      <c r="W85" s="167"/>
      <c r="X85" s="167"/>
      <c r="Y85" s="167"/>
    </row>
    <row r="86" customFormat="false" ht="12.75" hidden="false" customHeight="false" outlineLevel="0" collapsed="false">
      <c r="A86" s="154" t="e">
        <f aca="false">VLOOKUP(G86,DDENA_USERS,2,FALSE())</f>
        <v>#N/A</v>
      </c>
      <c r="B86" s="155" t="n">
        <f aca="false">IF(ISNUMBER(FIND("Pow",F86))=TRUE(),((VALUE(MID(R86,FIND("-",R86)+1,2)))-(VALUE(MID(R86,FIND("-",R86)-1,1)))+1)*(Q86-P86+1),IF(F86="Coal",(YEAR(Q86)-YEAR(P86))*12+MONTH(Q86)-MONTH(P86)+1,(Q86-P86+1)))</f>
        <v>1</v>
      </c>
      <c r="C86" s="154" t="n">
        <f aca="false">IF(F86="Coal",B86*W86*12500,B86*W86)</f>
        <v>0</v>
      </c>
      <c r="D86" s="162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4"/>
      <c r="Q86" s="164"/>
      <c r="R86" s="163"/>
      <c r="S86" s="163"/>
      <c r="T86" s="165"/>
      <c r="U86" s="163"/>
      <c r="V86" s="163"/>
      <c r="W86" s="163"/>
      <c r="X86" s="163"/>
      <c r="Y86" s="163"/>
    </row>
    <row r="87" customFormat="false" ht="12.75" hidden="false" customHeight="false" outlineLevel="0" collapsed="false">
      <c r="A87" s="154" t="e">
        <f aca="false">VLOOKUP(G87,DDENA_USERS,2,FALSE())</f>
        <v>#N/A</v>
      </c>
      <c r="B87" s="155" t="n">
        <f aca="false">IF(ISNUMBER(FIND("Pow",F87))=TRUE(),((VALUE(MID(R87,FIND("-",R87)+1,2)))-(VALUE(MID(R87,FIND("-",R87)-1,1)))+1)*(Q87-P87+1),IF(F87="Coal",(YEAR(Q87)-YEAR(P87))*12+MONTH(Q87)-MONTH(P87)+1,(Q87-P87+1)))</f>
        <v>1</v>
      </c>
      <c r="C87" s="154" t="n">
        <f aca="false">IF(F87="Coal",B87*W87*12500,B87*W87)</f>
        <v>0</v>
      </c>
      <c r="D87" s="166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4"/>
      <c r="Q87" s="164"/>
      <c r="R87" s="167"/>
      <c r="S87" s="167"/>
      <c r="T87" s="168"/>
      <c r="U87" s="167"/>
      <c r="V87" s="167"/>
      <c r="W87" s="167"/>
      <c r="X87" s="167"/>
      <c r="Y87" s="167"/>
    </row>
    <row r="88" customFormat="false" ht="12.75" hidden="false" customHeight="false" outlineLevel="0" collapsed="false">
      <c r="A88" s="154" t="e">
        <f aca="false">VLOOKUP(G88,DDENA_USERS,2,FALSE())</f>
        <v>#N/A</v>
      </c>
      <c r="B88" s="155" t="n">
        <f aca="false">IF(ISNUMBER(FIND("Pow",F88))=TRUE(),((VALUE(MID(R88,FIND("-",R88)+1,2)))-(VALUE(MID(R88,FIND("-",R88)-1,1)))+1)*(Q88-P88+1),IF(F88="Coal",(YEAR(Q88)-YEAR(P88))*12+MONTH(Q88)-MONTH(P88)+1,(Q88-P88+1)))</f>
        <v>1</v>
      </c>
      <c r="C88" s="154" t="n">
        <f aca="false">IF(F88="Coal",B88*W88*12500,B88*W88)</f>
        <v>0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4"/>
      <c r="Q88" s="164"/>
      <c r="R88" s="163"/>
      <c r="S88" s="163"/>
      <c r="T88" s="165"/>
      <c r="U88" s="163"/>
      <c r="V88" s="163"/>
      <c r="W88" s="163"/>
      <c r="X88" s="163"/>
      <c r="Y88" s="163"/>
    </row>
    <row r="89" customFormat="false" ht="12.75" hidden="false" customHeight="false" outlineLevel="0" collapsed="false">
      <c r="A89" s="154" t="e">
        <f aca="false">VLOOKUP(G89,DDENA_USERS,2,FALSE())</f>
        <v>#N/A</v>
      </c>
      <c r="B89" s="155" t="n">
        <f aca="false">IF(ISNUMBER(FIND("Pow",F89))=TRUE(),((VALUE(MID(R89,FIND("-",R89)+1,2)))-(VALUE(MID(R89,FIND("-",R89)-1,1)))+1)*(Q89-P89+1),IF(F89="Coal",(YEAR(Q89)-YEAR(P89))*12+MONTH(Q89)-MONTH(P89)+1,(Q89-P89+1)))</f>
        <v>1</v>
      </c>
      <c r="C89" s="154" t="n">
        <f aca="false">IF(F89="Coal",B89*W89*12500,B89*W89)</f>
        <v>0</v>
      </c>
      <c r="D89" s="166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4"/>
      <c r="Q89" s="164"/>
      <c r="R89" s="167"/>
      <c r="S89" s="167"/>
      <c r="T89" s="168"/>
      <c r="U89" s="167"/>
      <c r="V89" s="167"/>
      <c r="W89" s="167"/>
      <c r="X89" s="167"/>
      <c r="Y89" s="167"/>
    </row>
    <row r="90" customFormat="false" ht="12.75" hidden="false" customHeight="false" outlineLevel="0" collapsed="false">
      <c r="A90" s="154" t="e">
        <f aca="false">VLOOKUP(G90,DDENA_USERS,2,FALSE())</f>
        <v>#N/A</v>
      </c>
      <c r="B90" s="155" t="n">
        <f aca="false">IF(ISNUMBER(FIND("Pow",F90))=TRUE(),((VALUE(MID(R90,FIND("-",R90)+1,2)))-(VALUE(MID(R90,FIND("-",R90)-1,1)))+1)*(Q90-P90+1),IF(F90="Coal",(YEAR(Q90)-YEAR(P90))*12+MONTH(Q90)-MONTH(P90)+1,(Q90-P90+1)))</f>
        <v>1</v>
      </c>
      <c r="C90" s="154" t="n">
        <f aca="false">IF(F90="Coal",B90*W90*12500,B90*W90)</f>
        <v>0</v>
      </c>
      <c r="D90" s="162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4"/>
      <c r="Q90" s="164"/>
      <c r="R90" s="163"/>
      <c r="S90" s="163"/>
      <c r="T90" s="165"/>
      <c r="U90" s="163"/>
      <c r="V90" s="163"/>
      <c r="W90" s="163"/>
      <c r="X90" s="163"/>
      <c r="Y90" s="163"/>
    </row>
    <row r="91" customFormat="false" ht="12.75" hidden="false" customHeight="false" outlineLevel="0" collapsed="false">
      <c r="A91" s="154" t="e">
        <f aca="false">VLOOKUP(G91,DDENA_USERS,2,FALSE())</f>
        <v>#N/A</v>
      </c>
      <c r="B91" s="155" t="n">
        <f aca="false">IF(ISNUMBER(FIND("Pow",F91))=TRUE(),((VALUE(MID(R91,FIND("-",R91)+1,2)))-(VALUE(MID(R91,FIND("-",R91)-1,1)))+1)*(Q91-P91+1),IF(F91="Coal",(YEAR(Q91)-YEAR(P91))*12+MONTH(Q91)-MONTH(P91)+1,(Q91-P91+1)))</f>
        <v>1</v>
      </c>
      <c r="C91" s="154" t="n">
        <f aca="false">IF(F91="Coal",B91*W91*12500,B91*W91)</f>
        <v>0</v>
      </c>
      <c r="D91" s="166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4"/>
      <c r="Q91" s="164"/>
      <c r="R91" s="167"/>
      <c r="S91" s="167"/>
      <c r="T91" s="168"/>
      <c r="U91" s="167"/>
      <c r="V91" s="167"/>
      <c r="W91" s="167"/>
      <c r="X91" s="167"/>
      <c r="Y91" s="167"/>
    </row>
    <row r="92" customFormat="false" ht="12.75" hidden="false" customHeight="false" outlineLevel="0" collapsed="false">
      <c r="A92" s="154" t="e">
        <f aca="false">VLOOKUP(G92,DDENA_USERS,2,FALSE())</f>
        <v>#N/A</v>
      </c>
      <c r="B92" s="155" t="n">
        <f aca="false">IF(ISNUMBER(FIND("Pow",F92))=TRUE(),((VALUE(MID(R92,FIND("-",R92)+1,2)))-(VALUE(MID(R92,FIND("-",R92)-1,1)))+1)*(Q92-P92+1),IF(F92="Coal",(YEAR(Q92)-YEAR(P92))*12+MONTH(Q92)-MONTH(P92)+1,(Q92-P92+1)))</f>
        <v>1</v>
      </c>
      <c r="C92" s="154" t="n">
        <f aca="false">IF(F92="Coal",B92*W92*12500,B92*W92)</f>
        <v>0</v>
      </c>
      <c r="D92" s="162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4"/>
      <c r="Q92" s="164"/>
      <c r="R92" s="163"/>
      <c r="S92" s="163"/>
      <c r="T92" s="165"/>
      <c r="U92" s="163"/>
      <c r="V92" s="163"/>
      <c r="W92" s="163"/>
      <c r="X92" s="163"/>
      <c r="Y92" s="163"/>
    </row>
    <row r="93" customFormat="false" ht="12.75" hidden="false" customHeight="false" outlineLevel="0" collapsed="false">
      <c r="A93" s="154" t="e">
        <f aca="false">VLOOKUP(G93,DDENA_USERS,2,FALSE())</f>
        <v>#N/A</v>
      </c>
      <c r="B93" s="155" t="n">
        <f aca="false">IF(ISNUMBER(FIND("Pow",F93))=TRUE(),((VALUE(MID(R93,FIND("-",R93)+1,2)))-(VALUE(MID(R93,FIND("-",R93)-1,1)))+1)*(Q93-P93+1),IF(F93="Coal",(YEAR(Q93)-YEAR(P93))*12+MONTH(Q93)-MONTH(P93)+1,(Q93-P93+1)))</f>
        <v>1</v>
      </c>
      <c r="C93" s="154" t="n">
        <f aca="false">IF(F93="Coal",B93*W93*12500,B93*W93)</f>
        <v>0</v>
      </c>
      <c r="D93" s="166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4"/>
      <c r="Q93" s="164"/>
      <c r="R93" s="167"/>
      <c r="S93" s="167"/>
      <c r="T93" s="168"/>
      <c r="U93" s="167"/>
      <c r="V93" s="167"/>
      <c r="W93" s="167"/>
      <c r="X93" s="167"/>
      <c r="Y93" s="167"/>
    </row>
    <row r="94" customFormat="false" ht="12.75" hidden="false" customHeight="false" outlineLevel="0" collapsed="false">
      <c r="A94" s="154" t="e">
        <f aca="false">VLOOKUP(G94,DDENA_USERS,2,FALSE())</f>
        <v>#N/A</v>
      </c>
      <c r="B94" s="155" t="n">
        <f aca="false">IF(ISNUMBER(FIND("Pow",F94))=TRUE(),((VALUE(MID(R94,FIND("-",R94)+1,2)))-(VALUE(MID(R94,FIND("-",R94)-1,1)))+1)*(Q94-P94+1),IF(F94="Coal",(YEAR(Q94)-YEAR(P94))*12+MONTH(Q94)-MONTH(P94)+1,(Q94-P94+1)))</f>
        <v>1</v>
      </c>
      <c r="C94" s="154" t="n">
        <f aca="false">IF(F94="Coal",B94*W94*12500,B94*W94)</f>
        <v>0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4"/>
      <c r="Q94" s="164"/>
      <c r="R94" s="163"/>
      <c r="S94" s="163"/>
      <c r="T94" s="165"/>
      <c r="U94" s="163"/>
      <c r="V94" s="163"/>
      <c r="W94" s="163"/>
      <c r="X94" s="163"/>
      <c r="Y94" s="163"/>
    </row>
    <row r="95" customFormat="false" ht="12.75" hidden="false" customHeight="false" outlineLevel="0" collapsed="false">
      <c r="A95" s="154" t="e">
        <f aca="false">VLOOKUP(G95,DDENA_USERS,2,FALSE())</f>
        <v>#N/A</v>
      </c>
      <c r="B95" s="155" t="n">
        <f aca="false">IF(ISNUMBER(FIND("Pow",F95))=TRUE(),((VALUE(MID(R95,FIND("-",R95)+1,2)))-(VALUE(MID(R95,FIND("-",R95)-1,1)))+1)*(Q95-P95+1),IF(F95="Coal",(YEAR(Q95)-YEAR(P95))*12+MONTH(Q95)-MONTH(P95)+1,(Q95-P95+1)))</f>
        <v>1</v>
      </c>
      <c r="C95" s="154" t="n">
        <f aca="false">IF(F95="Coal",B95*W95*12500,B95*W95)</f>
        <v>0</v>
      </c>
      <c r="D95" s="166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4"/>
      <c r="Q95" s="164"/>
      <c r="R95" s="167"/>
      <c r="S95" s="167"/>
      <c r="T95" s="168"/>
      <c r="U95" s="167"/>
      <c r="V95" s="167"/>
      <c r="W95" s="167"/>
      <c r="X95" s="167"/>
      <c r="Y95" s="167"/>
    </row>
    <row r="96" customFormat="false" ht="12.75" hidden="false" customHeight="false" outlineLevel="0" collapsed="false">
      <c r="A96" s="154" t="e">
        <f aca="false">VLOOKUP(G96,DDENA_USERS,2,FALSE())</f>
        <v>#N/A</v>
      </c>
      <c r="B96" s="155" t="n">
        <f aca="false">IF(ISNUMBER(FIND("Pow",F96))=TRUE(),((VALUE(MID(R96,FIND("-",R96)+1,2)))-(VALUE(MID(R96,FIND("-",R96)-1,1)))+1)*(Q96-P96+1),IF(F96="Coal",(YEAR(Q96)-YEAR(P96))*12+MONTH(Q96)-MONTH(P96)+1,(Q96-P96+1)))</f>
        <v>1</v>
      </c>
      <c r="C96" s="154" t="n">
        <f aca="false">IF(F96="Coal",B96*W96*12500,B96*W96)</f>
        <v>0</v>
      </c>
      <c r="D96" s="162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4"/>
      <c r="Q96" s="164"/>
      <c r="R96" s="163"/>
      <c r="S96" s="163"/>
      <c r="T96" s="165"/>
      <c r="U96" s="163"/>
      <c r="V96" s="163"/>
      <c r="W96" s="163"/>
      <c r="X96" s="163"/>
      <c r="Y96" s="163"/>
    </row>
    <row r="97" customFormat="false" ht="12.75" hidden="false" customHeight="false" outlineLevel="0" collapsed="false">
      <c r="A97" s="154" t="e">
        <f aca="false">VLOOKUP(G97,DDENA_USERS,2,FALSE())</f>
        <v>#N/A</v>
      </c>
      <c r="B97" s="155" t="n">
        <f aca="false">IF(ISNUMBER(FIND("Pow",F97))=TRUE(),((VALUE(MID(R97,FIND("-",R97)+1,2)))-(VALUE(MID(R97,FIND("-",R97)-1,1)))+1)*(Q97-P97+1),IF(F97="Coal",(YEAR(Q97)-YEAR(P97))*12+MONTH(Q97)-MONTH(P97)+1,(Q97-P97+1)))</f>
        <v>1</v>
      </c>
      <c r="C97" s="154" t="n">
        <f aca="false">IF(F97="Coal",B97*W97*12500,B97*W97)</f>
        <v>0</v>
      </c>
      <c r="D97" s="166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4"/>
      <c r="Q97" s="164"/>
      <c r="R97" s="167"/>
      <c r="S97" s="167"/>
      <c r="T97" s="168"/>
      <c r="U97" s="167"/>
      <c r="V97" s="167"/>
      <c r="W97" s="167"/>
      <c r="X97" s="167"/>
      <c r="Y97" s="167"/>
    </row>
    <row r="98" customFormat="false" ht="12.75" hidden="false" customHeight="false" outlineLevel="0" collapsed="false">
      <c r="A98" s="154" t="e">
        <f aca="false">VLOOKUP(G98,DDENA_USERS,2,FALSE())</f>
        <v>#N/A</v>
      </c>
      <c r="B98" s="155" t="n">
        <f aca="false">IF(ISNUMBER(FIND("Pow",F98))=TRUE(),((VALUE(MID(R98,FIND("-",R98)+1,2)))-(VALUE(MID(R98,FIND("-",R98)-1,1)))+1)*(Q98-P98+1),IF(F98="Coal",(YEAR(Q98)-YEAR(P98))*12+MONTH(Q98)-MONTH(P98)+1,(Q98-P98+1)))</f>
        <v>1</v>
      </c>
      <c r="C98" s="154" t="n">
        <f aca="false">IF(F98="Coal",B98*W98*12500,B98*W98)</f>
        <v>0</v>
      </c>
      <c r="D98" s="162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4"/>
      <c r="Q98" s="164"/>
      <c r="R98" s="163"/>
      <c r="S98" s="163"/>
      <c r="T98" s="165"/>
      <c r="U98" s="163"/>
      <c r="V98" s="163"/>
      <c r="W98" s="163"/>
      <c r="X98" s="163"/>
      <c r="Y98" s="163"/>
    </row>
    <row r="99" customFormat="false" ht="12.75" hidden="false" customHeight="false" outlineLevel="0" collapsed="false">
      <c r="A99" s="154" t="e">
        <f aca="false">VLOOKUP(G99,DDENA_USERS,2,FALSE())</f>
        <v>#N/A</v>
      </c>
      <c r="B99" s="155" t="n">
        <f aca="false">IF(ISNUMBER(FIND("Pow",F99))=TRUE(),((VALUE(MID(R99,FIND("-",R99)+1,2)))-(VALUE(MID(R99,FIND("-",R99)-1,1)))+1)*(Q99-P99+1),IF(F99="Coal",(YEAR(Q99)-YEAR(P99))*12+MONTH(Q99)-MONTH(P99)+1,(Q99-P99+1)))</f>
        <v>1</v>
      </c>
      <c r="C99" s="154" t="n">
        <f aca="false">IF(F99="Coal",B99*W99*12500,B99*W99)</f>
        <v>0</v>
      </c>
      <c r="D99" s="166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4"/>
      <c r="Q99" s="164"/>
      <c r="R99" s="167"/>
      <c r="S99" s="167"/>
      <c r="T99" s="168"/>
      <c r="U99" s="167"/>
      <c r="V99" s="167"/>
      <c r="W99" s="167"/>
      <c r="X99" s="167"/>
      <c r="Y99" s="167"/>
    </row>
    <row r="100" customFormat="false" ht="12.75" hidden="false" customHeight="false" outlineLevel="0" collapsed="false">
      <c r="A100" s="154" t="e">
        <f aca="false">VLOOKUP(G100,DDENA_USERS,2,FALSE())</f>
        <v>#N/A</v>
      </c>
      <c r="B100" s="155" t="n">
        <f aca="false">IF(ISNUMBER(FIND("Pow",F100))=TRUE(),((VALUE(MID(R100,FIND("-",R100)+1,2)))-(VALUE(MID(R100,FIND("-",R100)-1,1)))+1)*(Q100-P100+1),IF(F100="Coal",(YEAR(Q100)-YEAR(P100))*12+MONTH(Q100)-MONTH(P100)+1,(Q100-P100+1)))</f>
        <v>1</v>
      </c>
      <c r="C100" s="154" t="n">
        <f aca="false">IF(F100="Coal",B100*W100*12500,B100*W100)</f>
        <v>0</v>
      </c>
      <c r="D100" s="162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4"/>
      <c r="Q100" s="164"/>
      <c r="R100" s="163"/>
      <c r="S100" s="163"/>
      <c r="T100" s="165"/>
      <c r="U100" s="163"/>
      <c r="V100" s="163"/>
      <c r="W100" s="163"/>
      <c r="X100" s="163"/>
      <c r="Y100" s="163"/>
    </row>
    <row r="101" customFormat="false" ht="12.75" hidden="false" customHeight="false" outlineLevel="0" collapsed="false">
      <c r="A101" s="154" t="e">
        <f aca="false">VLOOKUP(G101,DDENA_USERS,2,FALSE())</f>
        <v>#N/A</v>
      </c>
      <c r="B101" s="155" t="n">
        <f aca="false">IF(ISNUMBER(FIND("Pow",F101))=TRUE(),((VALUE(MID(R101,FIND("-",R101)+1,2)))-(VALUE(MID(R101,FIND("-",R101)-1,1)))+1)*(Q101-P101+1),IF(F101="Coal",(YEAR(Q101)-YEAR(P101))*12+MONTH(Q101)-MONTH(P101)+1,(Q101-P101+1)))</f>
        <v>1</v>
      </c>
      <c r="C101" s="154" t="n">
        <f aca="false">IF(F101="Coal",B101*W101*12500,B101*W101)</f>
        <v>0</v>
      </c>
      <c r="D101" s="166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4"/>
      <c r="Q101" s="164"/>
      <c r="R101" s="167"/>
      <c r="S101" s="167"/>
      <c r="T101" s="168"/>
      <c r="U101" s="167"/>
      <c r="V101" s="167"/>
      <c r="W101" s="167"/>
      <c r="X101" s="167"/>
      <c r="Y101" s="167"/>
    </row>
    <row r="102" customFormat="false" ht="12.75" hidden="false" customHeight="false" outlineLevel="0" collapsed="false">
      <c r="A102" s="154" t="e">
        <f aca="false">VLOOKUP(G102,DDENA_USERS,2,FALSE())</f>
        <v>#N/A</v>
      </c>
      <c r="B102" s="155" t="n">
        <f aca="false">IF(ISNUMBER(FIND("Pow",F102))=TRUE(),((VALUE(MID(R102,FIND("-",R102)+1,2)))-(VALUE(MID(R102,FIND("-",R102)-1,1)))+1)*(Q102-P102+1),IF(F102="Coal",(YEAR(Q102)-YEAR(P102))*12+MONTH(Q102)-MONTH(P102)+1,(Q102-P102+1)))</f>
        <v>1</v>
      </c>
      <c r="C102" s="154" t="n">
        <f aca="false">IF(F102="Coal",B102*W102*12500,B102*W102)</f>
        <v>0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4"/>
      <c r="Q102" s="164"/>
      <c r="R102" s="163"/>
      <c r="S102" s="163"/>
      <c r="T102" s="165"/>
      <c r="U102" s="163"/>
      <c r="V102" s="163"/>
      <c r="W102" s="163"/>
      <c r="X102" s="163"/>
      <c r="Y102" s="163"/>
    </row>
    <row r="103" customFormat="false" ht="12.75" hidden="false" customHeight="false" outlineLevel="0" collapsed="false">
      <c r="A103" s="154" t="e">
        <f aca="false">VLOOKUP(G103,DDENA_USERS,2,FALSE())</f>
        <v>#N/A</v>
      </c>
      <c r="B103" s="155" t="n">
        <f aca="false">IF(ISNUMBER(FIND("Pow",F103))=TRUE(),((VALUE(MID(R103,FIND("-",R103)+1,2)))-(VALUE(MID(R103,FIND("-",R103)-1,1)))+1)*(Q103-P103+1),IF(F103="Coal",(YEAR(Q103)-YEAR(P103))*12+MONTH(Q103)-MONTH(P103)+1,(Q103-P103+1)))</f>
        <v>1</v>
      </c>
      <c r="C103" s="154" t="n">
        <f aca="false">IF(F103="Coal",B103*W103*12500,B103*W103)</f>
        <v>0</v>
      </c>
      <c r="D103" s="166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4"/>
      <c r="Q103" s="164"/>
      <c r="R103" s="167"/>
      <c r="S103" s="167"/>
      <c r="T103" s="168"/>
      <c r="U103" s="167"/>
      <c r="V103" s="167"/>
      <c r="W103" s="167"/>
      <c r="X103" s="167"/>
      <c r="Y103" s="167"/>
    </row>
    <row r="104" customFormat="false" ht="12.75" hidden="false" customHeight="false" outlineLevel="0" collapsed="false">
      <c r="A104" s="154" t="e">
        <f aca="false">VLOOKUP(G104,DDENA_USERS,2,FALSE())</f>
        <v>#N/A</v>
      </c>
      <c r="B104" s="155" t="n">
        <f aca="false">IF(ISNUMBER(FIND("Pow",F104))=TRUE(),((VALUE(MID(R104,FIND("-",R104)+1,2)))-(VALUE(MID(R104,FIND("-",R104)-1,1)))+1)*(Q104-P104+1),IF(F104="Coal",(YEAR(Q104)-YEAR(P104))*12+MONTH(Q104)-MONTH(P104)+1,(Q104-P104+1)))</f>
        <v>1</v>
      </c>
      <c r="C104" s="154" t="n">
        <f aca="false">IF(F104="Coal",B104*W104*12500,B104*W104)</f>
        <v>0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4"/>
      <c r="Q104" s="164"/>
      <c r="R104" s="163"/>
      <c r="S104" s="163"/>
      <c r="T104" s="165"/>
      <c r="U104" s="163"/>
      <c r="V104" s="163"/>
      <c r="W104" s="163"/>
      <c r="X104" s="163"/>
      <c r="Y104" s="163"/>
    </row>
    <row r="105" customFormat="false" ht="12.75" hidden="false" customHeight="false" outlineLevel="0" collapsed="false">
      <c r="A105" s="154" t="e">
        <f aca="false">VLOOKUP(G105,DDENA_USERS,2,FALSE())</f>
        <v>#N/A</v>
      </c>
      <c r="B105" s="155" t="n">
        <f aca="false">IF(ISNUMBER(FIND("Pow",F105))=TRUE(),((VALUE(MID(R105,FIND("-",R105)+1,2)))-(VALUE(MID(R105,FIND("-",R105)-1,1)))+1)*(Q105-P105+1),IF(F105="Coal",(YEAR(Q105)-YEAR(P105))*12+MONTH(Q105)-MONTH(P105)+1,(Q105-P105+1)))</f>
        <v>1</v>
      </c>
      <c r="C105" s="154" t="n">
        <f aca="false">IF(F105="Coal",B105*W105*12500,B105*W105)</f>
        <v>0</v>
      </c>
      <c r="D105" s="166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4"/>
      <c r="Q105" s="164"/>
      <c r="R105" s="167"/>
      <c r="S105" s="167"/>
      <c r="T105" s="168"/>
      <c r="U105" s="167"/>
      <c r="V105" s="167"/>
      <c r="W105" s="167"/>
      <c r="X105" s="167"/>
      <c r="Y105" s="167"/>
    </row>
    <row r="106" customFormat="false" ht="12.75" hidden="false" customHeight="false" outlineLevel="0" collapsed="false">
      <c r="A106" s="154" t="e">
        <f aca="false">VLOOKUP(G106,DDENA_USERS,2,FALSE())</f>
        <v>#N/A</v>
      </c>
      <c r="B106" s="155" t="n">
        <f aca="false">IF(ISNUMBER(FIND("Pow",F106))=TRUE(),((VALUE(MID(R106,FIND("-",R106)+1,2)))-(VALUE(MID(R106,FIND("-",R106)-1,1)))+1)*(Q106-P106+1),IF(F106="Coal",(YEAR(Q106)-YEAR(P106))*12+MONTH(Q106)-MONTH(P106)+1,(Q106-P106+1)))</f>
        <v>1</v>
      </c>
      <c r="C106" s="154" t="n">
        <f aca="false">IF(F106="Coal",B106*W106*12500,B106*W106)</f>
        <v>0</v>
      </c>
      <c r="D106" s="162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4"/>
      <c r="Q106" s="164"/>
      <c r="R106" s="163"/>
      <c r="S106" s="163"/>
      <c r="T106" s="165"/>
      <c r="U106" s="163"/>
      <c r="V106" s="163"/>
      <c r="W106" s="163"/>
      <c r="X106" s="163"/>
      <c r="Y106" s="163"/>
    </row>
    <row r="107" customFormat="false" ht="12.75" hidden="false" customHeight="false" outlineLevel="0" collapsed="false">
      <c r="A107" s="154" t="e">
        <f aca="false">VLOOKUP(G107,DDENA_USERS,2,FALSE())</f>
        <v>#N/A</v>
      </c>
      <c r="B107" s="155" t="n">
        <f aca="false">IF(ISNUMBER(FIND("Pow",F107))=TRUE(),((VALUE(MID(R107,FIND("-",R107)+1,2)))-(VALUE(MID(R107,FIND("-",R107)-1,1)))+1)*(Q107-P107+1),IF(F107="Coal",(YEAR(Q107)-YEAR(P107))*12+MONTH(Q107)-MONTH(P107)+1,(Q107-P107+1)))</f>
        <v>1</v>
      </c>
      <c r="C107" s="154" t="n">
        <f aca="false">IF(F107="Coal",B107*W107*12500,B107*W107)</f>
        <v>0</v>
      </c>
      <c r="D107" s="166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4"/>
      <c r="Q107" s="164"/>
      <c r="R107" s="167"/>
      <c r="S107" s="167"/>
      <c r="T107" s="168"/>
      <c r="U107" s="167"/>
      <c r="V107" s="167"/>
      <c r="W107" s="167"/>
      <c r="X107" s="167"/>
      <c r="Y107" s="167"/>
    </row>
    <row r="108" customFormat="false" ht="12.75" hidden="false" customHeight="false" outlineLevel="0" collapsed="false">
      <c r="A108" s="154" t="e">
        <f aca="false">VLOOKUP(G108,DDENA_USERS,2,FALSE())</f>
        <v>#N/A</v>
      </c>
      <c r="B108" s="155" t="n">
        <f aca="false">IF(ISNUMBER(FIND("Pow",F108))=TRUE(),((VALUE(MID(R108,FIND("-",R108)+1,2)))-(VALUE(MID(R108,FIND("-",R108)-1,1)))+1)*(Q108-P108+1),IF(F108="Coal",(YEAR(Q108)-YEAR(P108))*12+MONTH(Q108)-MONTH(P108)+1,(Q108-P108+1)))</f>
        <v>1</v>
      </c>
      <c r="C108" s="154" t="n">
        <f aca="false">IF(F108="Coal",B108*W108*12500,B108*W108)</f>
        <v>0</v>
      </c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4"/>
      <c r="Q108" s="164"/>
      <c r="R108" s="163"/>
      <c r="S108" s="163"/>
      <c r="T108" s="165"/>
      <c r="U108" s="163"/>
      <c r="V108" s="163"/>
      <c r="W108" s="163"/>
      <c r="X108" s="163"/>
      <c r="Y108" s="163"/>
    </row>
    <row r="109" customFormat="false" ht="12.75" hidden="false" customHeight="false" outlineLevel="0" collapsed="false">
      <c r="A109" s="154" t="e">
        <f aca="false">VLOOKUP(G109,DDENA_USERS,2,FALSE())</f>
        <v>#N/A</v>
      </c>
      <c r="B109" s="155" t="n">
        <f aca="false">IF(ISNUMBER(FIND("Pow",F109))=TRUE(),((VALUE(MID(R109,FIND("-",R109)+1,2)))-(VALUE(MID(R109,FIND("-",R109)-1,1)))+1)*(Q109-P109+1),IF(F109="Coal",(YEAR(Q109)-YEAR(P109))*12+MONTH(Q109)-MONTH(P109)+1,(Q109-P109+1)))</f>
        <v>1</v>
      </c>
      <c r="C109" s="154" t="n">
        <f aca="false">IF(F109="Coal",B109*W109*12500,B109*W109)</f>
        <v>0</v>
      </c>
      <c r="D109" s="166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4"/>
      <c r="Q109" s="164"/>
      <c r="R109" s="167"/>
      <c r="S109" s="167"/>
      <c r="T109" s="168"/>
      <c r="U109" s="167"/>
      <c r="V109" s="167"/>
      <c r="W109" s="167"/>
      <c r="X109" s="167"/>
      <c r="Y109" s="167"/>
    </row>
    <row r="110" customFormat="false" ht="12.75" hidden="false" customHeight="false" outlineLevel="0" collapsed="false">
      <c r="A110" s="154" t="e">
        <f aca="false">VLOOKUP(G110,DDENA_USERS,2,FALSE())</f>
        <v>#N/A</v>
      </c>
      <c r="B110" s="155" t="n">
        <f aca="false">IF(ISNUMBER(FIND("Pow",F110))=TRUE(),((VALUE(MID(R110,FIND("-",R110)+1,2)))-(VALUE(MID(R110,FIND("-",R110)-1,1)))+1)*(Q110-P110+1),IF(F110="Coal",(YEAR(Q110)-YEAR(P110))*12+MONTH(Q110)-MONTH(P110)+1,(Q110-P110+1)))</f>
        <v>1</v>
      </c>
      <c r="C110" s="154" t="n">
        <f aca="false">IF(F110="Coal",B110*W110*12500,B110*W110)</f>
        <v>0</v>
      </c>
      <c r="D110" s="162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4"/>
      <c r="Q110" s="164"/>
      <c r="R110" s="163"/>
      <c r="S110" s="163"/>
      <c r="T110" s="165"/>
      <c r="U110" s="163"/>
      <c r="V110" s="163"/>
      <c r="W110" s="163"/>
      <c r="X110" s="163"/>
      <c r="Y110" s="163"/>
    </row>
    <row r="111" customFormat="false" ht="12.75" hidden="false" customHeight="false" outlineLevel="0" collapsed="false">
      <c r="A111" s="154" t="e">
        <f aca="false">VLOOKUP(G111,DDENA_USERS,2,FALSE())</f>
        <v>#N/A</v>
      </c>
      <c r="B111" s="155" t="n">
        <f aca="false">IF(ISNUMBER(FIND("Pow",F111))=TRUE(),((VALUE(MID(R111,FIND("-",R111)+1,2)))-(VALUE(MID(R111,FIND("-",R111)-1,1)))+1)*(Q111-P111+1),IF(F111="Coal",(YEAR(Q111)-YEAR(P111))*12+MONTH(Q111)-MONTH(P111)+1,(Q111-P111+1)))</f>
        <v>1</v>
      </c>
      <c r="C111" s="154" t="n">
        <f aca="false">IF(F111="Coal",B111*W111*12500,B111*W111)</f>
        <v>0</v>
      </c>
      <c r="D111" s="166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4"/>
      <c r="Q111" s="164"/>
      <c r="R111" s="167"/>
      <c r="S111" s="167"/>
      <c r="T111" s="168"/>
      <c r="U111" s="167"/>
      <c r="V111" s="167"/>
      <c r="W111" s="167"/>
      <c r="X111" s="167"/>
      <c r="Y111" s="167"/>
    </row>
    <row r="112" customFormat="false" ht="12.75" hidden="false" customHeight="false" outlineLevel="0" collapsed="false">
      <c r="A112" s="154" t="e">
        <f aca="false">VLOOKUP(G112,DDENA_USERS,2,FALSE())</f>
        <v>#N/A</v>
      </c>
      <c r="B112" s="155" t="n">
        <f aca="false">IF(ISNUMBER(FIND("Pow",F112))=TRUE(),((VALUE(MID(R112,FIND("-",R112)+1,2)))-(VALUE(MID(R112,FIND("-",R112)-1,1)))+1)*(Q112-P112+1),IF(F112="Coal",(YEAR(Q112)-YEAR(P112))*12+MONTH(Q112)-MONTH(P112)+1,(Q112-P112+1)))</f>
        <v>1</v>
      </c>
      <c r="C112" s="154" t="n">
        <f aca="false">IF(F112="Coal",B112*W112*12500,B112*W112)</f>
        <v>0</v>
      </c>
      <c r="D112" s="162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4"/>
      <c r="Q112" s="164"/>
      <c r="R112" s="163"/>
      <c r="S112" s="163"/>
      <c r="T112" s="165"/>
      <c r="U112" s="163"/>
      <c r="V112" s="163"/>
      <c r="W112" s="163"/>
      <c r="X112" s="163"/>
      <c r="Y112" s="163"/>
    </row>
    <row r="113" customFormat="false" ht="12.75" hidden="false" customHeight="false" outlineLevel="0" collapsed="false">
      <c r="A113" s="154" t="e">
        <f aca="false">VLOOKUP(G113,DDENA_USERS,2,FALSE())</f>
        <v>#N/A</v>
      </c>
      <c r="B113" s="155" t="n">
        <f aca="false">IF(ISNUMBER(FIND("Pow",F113))=TRUE(),((VALUE(MID(R113,FIND("-",R113)+1,2)))-(VALUE(MID(R113,FIND("-",R113)-1,1)))+1)*(Q113-P113+1),IF(F113="Coal",(YEAR(Q113)-YEAR(P113))*12+MONTH(Q113)-MONTH(P113)+1,(Q113-P113+1)))</f>
        <v>1</v>
      </c>
      <c r="C113" s="154" t="n">
        <f aca="false">IF(F113="Coal",B113*W113*12500,B113*W113)</f>
        <v>0</v>
      </c>
      <c r="D113" s="166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4"/>
      <c r="Q113" s="164"/>
      <c r="R113" s="167"/>
      <c r="S113" s="167"/>
      <c r="T113" s="168"/>
      <c r="U113" s="167"/>
      <c r="V113" s="167"/>
      <c r="W113" s="167"/>
      <c r="X113" s="167"/>
      <c r="Y113" s="167"/>
    </row>
    <row r="114" customFormat="false" ht="12.75" hidden="false" customHeight="false" outlineLevel="0" collapsed="false">
      <c r="A114" s="154" t="e">
        <f aca="false">VLOOKUP(G114,DDENA_USERS,2,FALSE())</f>
        <v>#N/A</v>
      </c>
      <c r="B114" s="155" t="n">
        <f aca="false">IF(ISNUMBER(FIND("Pow",F114))=TRUE(),((VALUE(MID(R114,FIND("-",R114)+1,2)))-(VALUE(MID(R114,FIND("-",R114)-1,1)))+1)*(Q114-P114+1),IF(F114="Coal",(YEAR(Q114)-YEAR(P114))*12+MONTH(Q114)-MONTH(P114)+1,(Q114-P114+1)))</f>
        <v>1</v>
      </c>
      <c r="C114" s="154" t="n">
        <f aca="false">IF(F114="Coal",B114*W114*12500,B114*W114)</f>
        <v>0</v>
      </c>
      <c r="D114" s="162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4"/>
      <c r="Q114" s="164"/>
      <c r="R114" s="163"/>
      <c r="S114" s="163"/>
      <c r="T114" s="165"/>
      <c r="U114" s="163"/>
      <c r="V114" s="163"/>
      <c r="W114" s="163"/>
      <c r="X114" s="163"/>
      <c r="Y114" s="163"/>
    </row>
    <row r="115" customFormat="false" ht="12.75" hidden="false" customHeight="false" outlineLevel="0" collapsed="false">
      <c r="A115" s="154" t="e">
        <f aca="false">VLOOKUP(G115,DDENA_USERS,2,FALSE())</f>
        <v>#N/A</v>
      </c>
      <c r="B115" s="155" t="n">
        <f aca="false">IF(ISNUMBER(FIND("Pow",F115))=TRUE(),((VALUE(MID(R115,FIND("-",R115)+1,2)))-(VALUE(MID(R115,FIND("-",R115)-1,1)))+1)*(Q115-P115+1),IF(F115="Coal",(YEAR(Q115)-YEAR(P115))*12+MONTH(Q115)-MONTH(P115)+1,(Q115-P115+1)))</f>
        <v>1</v>
      </c>
      <c r="C115" s="154" t="n">
        <f aca="false">IF(F115="Coal",B115*W115*12500,B115*W115)</f>
        <v>0</v>
      </c>
      <c r="D115" s="166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4"/>
      <c r="Q115" s="164"/>
      <c r="R115" s="167"/>
      <c r="S115" s="167"/>
      <c r="T115" s="168"/>
      <c r="U115" s="167"/>
      <c r="V115" s="167"/>
      <c r="W115" s="167"/>
      <c r="X115" s="167"/>
      <c r="Y115" s="167"/>
    </row>
    <row r="116" customFormat="false" ht="12.75" hidden="false" customHeight="false" outlineLevel="0" collapsed="false">
      <c r="A116" s="154" t="e">
        <f aca="false">VLOOKUP(G116,DDENA_USERS,2,FALSE())</f>
        <v>#N/A</v>
      </c>
      <c r="B116" s="155" t="n">
        <f aca="false">IF(ISNUMBER(FIND("Pow",F116))=TRUE(),((VALUE(MID(R116,FIND("-",R116)+1,2)))-(VALUE(MID(R116,FIND("-",R116)-1,1)))+1)*(Q116-P116+1),IF(F116="Coal",(YEAR(Q116)-YEAR(P116))*12+MONTH(Q116)-MONTH(P116)+1,(Q116-P116+1)))</f>
        <v>1</v>
      </c>
      <c r="C116" s="154" t="n">
        <f aca="false">IF(F116="Coal",B116*W116*12500,B116*W116)</f>
        <v>0</v>
      </c>
      <c r="D116" s="162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4"/>
      <c r="Q116" s="164"/>
      <c r="R116" s="163"/>
      <c r="S116" s="163"/>
      <c r="T116" s="165"/>
      <c r="U116" s="163"/>
      <c r="V116" s="163"/>
      <c r="W116" s="163"/>
      <c r="X116" s="163"/>
      <c r="Y116" s="163"/>
    </row>
    <row r="117" customFormat="false" ht="12.75" hidden="false" customHeight="false" outlineLevel="0" collapsed="false">
      <c r="A117" s="154" t="e">
        <f aca="false">VLOOKUP(G117,DDENA_USERS,2,FALSE())</f>
        <v>#N/A</v>
      </c>
      <c r="B117" s="155" t="n">
        <f aca="false">IF(ISNUMBER(FIND("Pow",F117))=TRUE(),((VALUE(MID(R117,FIND("-",R117)+1,2)))-(VALUE(MID(R117,FIND("-",R117)-1,1)))+1)*(Q117-P117+1),IF(F117="Coal",(YEAR(Q117)-YEAR(P117))*12+MONTH(Q117)-MONTH(P117)+1,(Q117-P117+1)))</f>
        <v>1</v>
      </c>
      <c r="C117" s="154" t="n">
        <f aca="false">IF(F117="Coal",B117*W117*12500,B117*W117)</f>
        <v>0</v>
      </c>
      <c r="D117" s="166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4"/>
      <c r="Q117" s="164"/>
      <c r="R117" s="167"/>
      <c r="S117" s="167"/>
      <c r="T117" s="168"/>
      <c r="U117" s="167"/>
      <c r="V117" s="167"/>
      <c r="W117" s="167"/>
      <c r="X117" s="167"/>
      <c r="Y117" s="167"/>
    </row>
    <row r="118" customFormat="false" ht="12.75" hidden="false" customHeight="false" outlineLevel="0" collapsed="false">
      <c r="A118" s="154" t="e">
        <f aca="false">VLOOKUP(G118,DDENA_USERS,2,FALSE())</f>
        <v>#N/A</v>
      </c>
      <c r="B118" s="155" t="n">
        <f aca="false">IF(ISNUMBER(FIND("Pow",F118))=TRUE(),((VALUE(MID(R118,FIND("-",R118)+1,2)))-(VALUE(MID(R118,FIND("-",R118)-1,1)))+1)*(Q118-P118+1),IF(F118="Coal",(YEAR(Q118)-YEAR(P118))*12+MONTH(Q118)-MONTH(P118)+1,(Q118-P118+1)))</f>
        <v>1</v>
      </c>
      <c r="C118" s="154" t="n">
        <f aca="false">IF(F118="Coal",B118*W118*12500,B118*W118)</f>
        <v>0</v>
      </c>
      <c r="D118" s="162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4"/>
      <c r="Q118" s="164"/>
      <c r="R118" s="163"/>
      <c r="S118" s="163"/>
      <c r="T118" s="165"/>
      <c r="U118" s="163"/>
      <c r="V118" s="163"/>
      <c r="W118" s="163"/>
      <c r="X118" s="163"/>
      <c r="Y118" s="163"/>
    </row>
    <row r="119" customFormat="false" ht="12.75" hidden="false" customHeight="false" outlineLevel="0" collapsed="false">
      <c r="A119" s="154" t="e">
        <f aca="false">VLOOKUP(G119,DDENA_USERS,2,FALSE())</f>
        <v>#N/A</v>
      </c>
      <c r="B119" s="155" t="n">
        <f aca="false">IF(ISNUMBER(FIND("Pow",F119))=TRUE(),((VALUE(MID(R119,FIND("-",R119)+1,2)))-(VALUE(MID(R119,FIND("-",R119)-1,1)))+1)*(Q119-P119+1),IF(F119="Coal",(YEAR(Q119)-YEAR(P119))*12+MONTH(Q119)-MONTH(P119)+1,(Q119-P119+1)))</f>
        <v>1</v>
      </c>
      <c r="C119" s="154" t="n">
        <f aca="false">IF(F119="Coal",B119*W119*12500,B119*W119)</f>
        <v>0</v>
      </c>
      <c r="D119" s="166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4"/>
      <c r="Q119" s="164"/>
      <c r="R119" s="167"/>
      <c r="S119" s="167"/>
      <c r="T119" s="168"/>
      <c r="U119" s="167"/>
      <c r="V119" s="167"/>
      <c r="W119" s="167"/>
      <c r="X119" s="167"/>
      <c r="Y119" s="167"/>
    </row>
    <row r="120" customFormat="false" ht="12.75" hidden="false" customHeight="false" outlineLevel="0" collapsed="false">
      <c r="A120" s="154" t="e">
        <f aca="false">VLOOKUP(G120,DDENA_USERS,2,FALSE())</f>
        <v>#N/A</v>
      </c>
      <c r="B120" s="155" t="n">
        <f aca="false">IF(ISNUMBER(FIND("Pow",F120))=TRUE(),((VALUE(MID(R120,FIND("-",R120)+1,2)))-(VALUE(MID(R120,FIND("-",R120)-1,1)))+1)*(Q120-P120+1),IF(F120="Coal",(YEAR(Q120)-YEAR(P120))*12+MONTH(Q120)-MONTH(P120)+1,(Q120-P120+1)))</f>
        <v>1</v>
      </c>
      <c r="C120" s="154" t="n">
        <f aca="false">IF(F120="Coal",B120*W120*12500,B120*W120)</f>
        <v>0</v>
      </c>
      <c r="D120" s="162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4"/>
      <c r="Q120" s="164"/>
      <c r="R120" s="163"/>
      <c r="S120" s="163"/>
      <c r="T120" s="165"/>
      <c r="U120" s="163"/>
      <c r="V120" s="163"/>
      <c r="W120" s="163"/>
      <c r="X120" s="163"/>
      <c r="Y120" s="163"/>
    </row>
    <row r="121" customFormat="false" ht="12.75" hidden="false" customHeight="false" outlineLevel="0" collapsed="false">
      <c r="A121" s="154" t="e">
        <f aca="false">VLOOKUP(G121,DDENA_USERS,2,FALSE())</f>
        <v>#N/A</v>
      </c>
      <c r="B121" s="155" t="n">
        <f aca="false">IF(ISNUMBER(FIND("Pow",F121))=TRUE(),((VALUE(MID(R121,FIND("-",R121)+1,2)))-(VALUE(MID(R121,FIND("-",R121)-1,1)))+1)*(Q121-P121+1),IF(F121="Coal",(YEAR(Q121)-YEAR(P121))*12+MONTH(Q121)-MONTH(P121)+1,(Q121-P121+1)))</f>
        <v>1</v>
      </c>
      <c r="C121" s="154" t="n">
        <f aca="false">IF(F121="Coal",B121*W121*12500,B121*W121)</f>
        <v>0</v>
      </c>
      <c r="D121" s="166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4"/>
      <c r="Q121" s="164"/>
      <c r="R121" s="167"/>
      <c r="S121" s="167"/>
      <c r="T121" s="168"/>
      <c r="U121" s="167"/>
      <c r="V121" s="167"/>
      <c r="W121" s="167"/>
      <c r="X121" s="167"/>
      <c r="Y121" s="167"/>
    </row>
    <row r="122" customFormat="false" ht="12.75" hidden="false" customHeight="false" outlineLevel="0" collapsed="false">
      <c r="A122" s="154" t="e">
        <f aca="false">VLOOKUP(G122,DDENA_USERS,2,FALSE())</f>
        <v>#N/A</v>
      </c>
      <c r="B122" s="155" t="n">
        <f aca="false">IF(ISNUMBER(FIND("Pow",F122))=TRUE(),((VALUE(MID(R122,FIND("-",R122)+1,2)))-(VALUE(MID(R122,FIND("-",R122)-1,1)))+1)*(Q122-P122+1),IF(F122="Coal",(YEAR(Q122)-YEAR(P122))*12+MONTH(Q122)-MONTH(P122)+1,(Q122-P122+1)))</f>
        <v>1</v>
      </c>
      <c r="C122" s="154" t="n">
        <f aca="false">IF(F122="Coal",B122*W122*12500,B122*W122)</f>
        <v>0</v>
      </c>
      <c r="D122" s="162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4"/>
      <c r="Q122" s="164"/>
      <c r="R122" s="163"/>
      <c r="S122" s="163"/>
      <c r="T122" s="165"/>
      <c r="U122" s="163"/>
      <c r="V122" s="163"/>
      <c r="W122" s="163"/>
      <c r="X122" s="163"/>
      <c r="Y122" s="163"/>
    </row>
    <row r="123" customFormat="false" ht="12.75" hidden="false" customHeight="false" outlineLevel="0" collapsed="false">
      <c r="A123" s="154" t="e">
        <f aca="false">VLOOKUP(G123,DDENA_USERS,2,FALSE())</f>
        <v>#N/A</v>
      </c>
      <c r="B123" s="155" t="n">
        <f aca="false">IF(ISNUMBER(FIND("Pow",F123))=TRUE(),((VALUE(MID(R123,FIND("-",R123)+1,2)))-(VALUE(MID(R123,FIND("-",R123)-1,1)))+1)*(Q123-P123+1),IF(F123="Coal",(YEAR(Q123)-YEAR(P123))*12+MONTH(Q123)-MONTH(P123)+1,(Q123-P123+1)))</f>
        <v>1</v>
      </c>
      <c r="C123" s="154" t="n">
        <f aca="false">IF(F123="Coal",B123*W123*12500,B123*W123)</f>
        <v>0</v>
      </c>
      <c r="D123" s="166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4"/>
      <c r="Q123" s="164"/>
      <c r="R123" s="167"/>
      <c r="S123" s="167"/>
      <c r="T123" s="168"/>
      <c r="U123" s="167"/>
      <c r="V123" s="167"/>
      <c r="W123" s="167"/>
      <c r="X123" s="167"/>
      <c r="Y123" s="167"/>
    </row>
    <row r="124" customFormat="false" ht="12.75" hidden="false" customHeight="false" outlineLevel="0" collapsed="false">
      <c r="A124" s="154" t="e">
        <f aca="false">VLOOKUP(G124,DDENA_USERS,2,FALSE())</f>
        <v>#N/A</v>
      </c>
      <c r="B124" s="155" t="n">
        <f aca="false">IF(ISNUMBER(FIND("Pow",F124))=TRUE(),((VALUE(MID(R124,FIND("-",R124)+1,2)))-(VALUE(MID(R124,FIND("-",R124)-1,1)))+1)*(Q124-P124+1),IF(F124="Coal",(YEAR(Q124)-YEAR(P124))*12+MONTH(Q124)-MONTH(P124)+1,(Q124-P124+1)))</f>
        <v>1</v>
      </c>
      <c r="C124" s="154" t="n">
        <f aca="false">IF(F124="Coal",B124*W124*12500,B124*W124)</f>
        <v>0</v>
      </c>
      <c r="D124" s="162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4"/>
      <c r="Q124" s="164"/>
      <c r="R124" s="163"/>
      <c r="S124" s="163"/>
      <c r="T124" s="165"/>
      <c r="U124" s="163"/>
      <c r="V124" s="163"/>
      <c r="W124" s="163"/>
      <c r="X124" s="163"/>
      <c r="Y124" s="163"/>
    </row>
    <row r="125" customFormat="false" ht="12.75" hidden="false" customHeight="false" outlineLevel="0" collapsed="false">
      <c r="A125" s="154" t="e">
        <f aca="false">VLOOKUP(G125,DDENA_USERS,2,FALSE())</f>
        <v>#N/A</v>
      </c>
      <c r="B125" s="155" t="n">
        <f aca="false">IF(ISNUMBER(FIND("Pow",F125))=TRUE(),((VALUE(MID(R125,FIND("-",R125)+1,2)))-(VALUE(MID(R125,FIND("-",R125)-1,1)))+1)*(Q125-P125+1),IF(F125="Coal",(YEAR(Q125)-YEAR(P125))*12+MONTH(Q125)-MONTH(P125)+1,(Q125-P125+1)))</f>
        <v>1</v>
      </c>
      <c r="C125" s="154" t="n">
        <f aca="false">IF(F125="Coal",B125*W125*12500,B125*W125)</f>
        <v>0</v>
      </c>
      <c r="D125" s="166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4"/>
      <c r="Q125" s="164"/>
      <c r="R125" s="167"/>
      <c r="S125" s="167"/>
      <c r="T125" s="168"/>
      <c r="U125" s="167"/>
      <c r="V125" s="167"/>
      <c r="W125" s="167"/>
      <c r="X125" s="167"/>
      <c r="Y125" s="167"/>
    </row>
    <row r="126" customFormat="false" ht="12.75" hidden="false" customHeight="false" outlineLevel="0" collapsed="false">
      <c r="A126" s="154" t="e">
        <f aca="false">VLOOKUP(G126,DDENA_USERS,2,FALSE())</f>
        <v>#N/A</v>
      </c>
      <c r="B126" s="155" t="n">
        <f aca="false">IF(ISNUMBER(FIND("Pow",F126))=TRUE(),((VALUE(MID(R126,FIND("-",R126)+1,2)))-(VALUE(MID(R126,FIND("-",R126)-1,1)))+1)*(Q126-P126+1),IF(F126="Coal",(YEAR(Q126)-YEAR(P126))*12+MONTH(Q126)-MONTH(P126)+1,(Q126-P126+1)))</f>
        <v>1</v>
      </c>
      <c r="C126" s="154" t="n">
        <f aca="false">IF(F126="Coal",B126*W126*12500,B126*W126)</f>
        <v>0</v>
      </c>
      <c r="D126" s="162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4"/>
      <c r="Q126" s="164"/>
      <c r="R126" s="163"/>
      <c r="S126" s="163"/>
      <c r="T126" s="165"/>
      <c r="U126" s="163"/>
      <c r="V126" s="163"/>
      <c r="W126" s="163"/>
      <c r="X126" s="163"/>
      <c r="Y126" s="163"/>
    </row>
    <row r="127" customFormat="false" ht="12.75" hidden="false" customHeight="false" outlineLevel="0" collapsed="false">
      <c r="A127" s="154" t="e">
        <f aca="false">VLOOKUP(G127,DDENA_USERS,2,FALSE())</f>
        <v>#N/A</v>
      </c>
      <c r="B127" s="155" t="n">
        <f aca="false">IF(ISNUMBER(FIND("Pow",F127))=TRUE(),((VALUE(MID(R127,FIND("-",R127)+1,2)))-(VALUE(MID(R127,FIND("-",R127)-1,1)))+1)*(Q127-P127+1),IF(F127="Coal",(YEAR(Q127)-YEAR(P127))*12+MONTH(Q127)-MONTH(P127)+1,(Q127-P127+1)))</f>
        <v>1</v>
      </c>
      <c r="C127" s="154" t="n">
        <f aca="false">IF(F127="Coal",B127*W127*12500,B127*W127)</f>
        <v>0</v>
      </c>
      <c r="D127" s="166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4"/>
      <c r="Q127" s="164"/>
      <c r="R127" s="167"/>
      <c r="S127" s="167"/>
      <c r="T127" s="168"/>
      <c r="U127" s="167"/>
      <c r="V127" s="167"/>
      <c r="W127" s="167"/>
      <c r="X127" s="167"/>
      <c r="Y127" s="167"/>
    </row>
    <row r="128" customFormat="false" ht="12.75" hidden="false" customHeight="false" outlineLevel="0" collapsed="false">
      <c r="A128" s="154" t="e">
        <f aca="false">VLOOKUP(G128,DDENA_USERS,2,FALSE())</f>
        <v>#N/A</v>
      </c>
      <c r="B128" s="155" t="n">
        <f aca="false">IF(ISNUMBER(FIND("Pow",F128))=TRUE(),((VALUE(MID(R128,FIND("-",R128)+1,2)))-(VALUE(MID(R128,FIND("-",R128)-1,1)))+1)*(Q128-P128+1),IF(F128="Coal",(YEAR(Q128)-YEAR(P128))*12+MONTH(Q128)-MONTH(P128)+1,(Q128-P128+1)))</f>
        <v>1</v>
      </c>
      <c r="C128" s="154" t="n">
        <f aca="false">IF(F128="Coal",B128*W128*12500,B128*W128)</f>
        <v>0</v>
      </c>
      <c r="D128" s="162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4"/>
      <c r="Q128" s="164"/>
      <c r="R128" s="163"/>
      <c r="S128" s="163"/>
      <c r="T128" s="165"/>
      <c r="U128" s="163"/>
      <c r="V128" s="163"/>
      <c r="W128" s="163"/>
      <c r="X128" s="163"/>
      <c r="Y128" s="163"/>
    </row>
    <row r="129" customFormat="false" ht="12.75" hidden="false" customHeight="false" outlineLevel="0" collapsed="false">
      <c r="A129" s="154" t="e">
        <f aca="false">VLOOKUP(G129,DDENA_USERS,2,FALSE())</f>
        <v>#N/A</v>
      </c>
      <c r="B129" s="155" t="n">
        <f aca="false">IF(ISNUMBER(FIND("Pow",F129))=TRUE(),((VALUE(MID(R129,FIND("-",R129)+1,2)))-(VALUE(MID(R129,FIND("-",R129)-1,1)))+1)*(Q129-P129+1),IF(F129="Coal",(YEAR(Q129)-YEAR(P129))*12+MONTH(Q129)-MONTH(P129)+1,(Q129-P129+1)))</f>
        <v>1</v>
      </c>
      <c r="C129" s="154" t="n">
        <f aca="false">IF(F129="Coal",B129*W129*12500,B129*W129)</f>
        <v>0</v>
      </c>
      <c r="D129" s="166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4"/>
      <c r="Q129" s="164"/>
      <c r="R129" s="167"/>
      <c r="S129" s="167"/>
      <c r="T129" s="168"/>
      <c r="U129" s="167"/>
      <c r="V129" s="167"/>
      <c r="W129" s="167"/>
      <c r="X129" s="167"/>
      <c r="Y129" s="167"/>
    </row>
    <row r="130" customFormat="false" ht="12.75" hidden="false" customHeight="false" outlineLevel="0" collapsed="false">
      <c r="A130" s="154" t="e">
        <f aca="false">VLOOKUP(G130,DDENA_USERS,2,FALSE())</f>
        <v>#N/A</v>
      </c>
      <c r="B130" s="155" t="n">
        <f aca="false">IF(ISNUMBER(FIND("Pow",F130))=TRUE(),((VALUE(MID(R130,FIND("-",R130)+1,2)))-(VALUE(MID(R130,FIND("-",R130)-1,1)))+1)*(Q130-P130+1),IF(F130="Coal",(YEAR(Q130)-YEAR(P130))*12+MONTH(Q130)-MONTH(P130)+1,(Q130-P130+1)))</f>
        <v>1</v>
      </c>
      <c r="C130" s="154" t="n">
        <f aca="false">IF(F130="Coal",B130*W130*12500,B130*W130)</f>
        <v>0</v>
      </c>
      <c r="D130" s="162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4"/>
      <c r="Q130" s="164"/>
      <c r="R130" s="163"/>
      <c r="S130" s="163"/>
      <c r="T130" s="165"/>
      <c r="U130" s="163"/>
      <c r="V130" s="163"/>
      <c r="W130" s="163"/>
      <c r="X130" s="163"/>
      <c r="Y130" s="163"/>
    </row>
    <row r="131" customFormat="false" ht="12.75" hidden="false" customHeight="false" outlineLevel="0" collapsed="false">
      <c r="A131" s="154" t="e">
        <f aca="false">VLOOKUP(G131,DDENA_USERS,2,FALSE())</f>
        <v>#N/A</v>
      </c>
      <c r="B131" s="155" t="n">
        <f aca="false">IF(ISNUMBER(FIND("Pow",F131))=TRUE(),((VALUE(MID(R131,FIND("-",R131)+1,2)))-(VALUE(MID(R131,FIND("-",R131)-1,1)))+1)*(Q131-P131+1),IF(F131="Coal",(YEAR(Q131)-YEAR(P131))*12+MONTH(Q131)-MONTH(P131)+1,(Q131-P131+1)))</f>
        <v>1</v>
      </c>
      <c r="C131" s="154" t="n">
        <f aca="false">IF(F131="Coal",B131*W131*12500,B131*W131)</f>
        <v>0</v>
      </c>
      <c r="D131" s="166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4"/>
      <c r="Q131" s="164"/>
      <c r="R131" s="167"/>
      <c r="S131" s="167"/>
      <c r="T131" s="168"/>
      <c r="U131" s="167"/>
      <c r="V131" s="167"/>
      <c r="W131" s="167"/>
      <c r="X131" s="167"/>
      <c r="Y131" s="167"/>
    </row>
    <row r="132" customFormat="false" ht="12.75" hidden="false" customHeight="false" outlineLevel="0" collapsed="false">
      <c r="A132" s="154" t="e">
        <f aca="false">VLOOKUP(G132,DDENA_USERS,2,FALSE())</f>
        <v>#N/A</v>
      </c>
      <c r="B132" s="155" t="n">
        <f aca="false">IF(ISNUMBER(FIND("Pow",F132))=TRUE(),((VALUE(MID(R132,FIND("-",R132)+1,2)))-(VALUE(MID(R132,FIND("-",R132)-1,1)))+1)*(Q132-P132+1),IF(F132="Coal",(YEAR(Q132)-YEAR(P132))*12+MONTH(Q132)-MONTH(P132)+1,(Q132-P132+1)))</f>
        <v>1</v>
      </c>
      <c r="C132" s="154" t="n">
        <f aca="false">IF(F132="Coal",B132*W132*12500,B132*W132)</f>
        <v>0</v>
      </c>
      <c r="D132" s="162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4"/>
      <c r="Q132" s="164"/>
      <c r="R132" s="163"/>
      <c r="S132" s="163"/>
      <c r="T132" s="165"/>
      <c r="U132" s="163"/>
      <c r="V132" s="163"/>
      <c r="W132" s="163"/>
      <c r="X132" s="163"/>
      <c r="Y132" s="163"/>
    </row>
    <row r="133" customFormat="false" ht="12.75" hidden="false" customHeight="false" outlineLevel="0" collapsed="false">
      <c r="A133" s="154" t="e">
        <f aca="false">VLOOKUP(G133,DDENA_USERS,2,FALSE())</f>
        <v>#N/A</v>
      </c>
      <c r="B133" s="155" t="n">
        <f aca="false">IF(ISNUMBER(FIND("Pow",F133))=TRUE(),((VALUE(MID(R133,FIND("-",R133)+1,2)))-(VALUE(MID(R133,FIND("-",R133)-1,1)))+1)*(Q133-P133+1),IF(F133="Coal",(YEAR(Q133)-YEAR(P133))*12+MONTH(Q133)-MONTH(P133)+1,(Q133-P133+1)))</f>
        <v>1</v>
      </c>
      <c r="C133" s="154" t="n">
        <f aca="false">IF(F133="Coal",B133*W133*12500,B133*W133)</f>
        <v>0</v>
      </c>
      <c r="D133" s="166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4"/>
      <c r="Q133" s="164"/>
      <c r="R133" s="167"/>
      <c r="S133" s="167"/>
      <c r="T133" s="168"/>
      <c r="U133" s="167"/>
      <c r="V133" s="167"/>
      <c r="W133" s="167"/>
      <c r="X133" s="167"/>
      <c r="Y133" s="167"/>
    </row>
    <row r="134" customFormat="false" ht="12.75" hidden="false" customHeight="false" outlineLevel="0" collapsed="false">
      <c r="A134" s="154" t="e">
        <f aca="false">VLOOKUP(G134,DDENA_USERS,2,FALSE())</f>
        <v>#N/A</v>
      </c>
      <c r="B134" s="155" t="n">
        <f aca="false">IF(ISNUMBER(FIND("Pow",F134))=TRUE(),((VALUE(MID(R134,FIND("-",R134)+1,2)))-(VALUE(MID(R134,FIND("-",R134)-1,1)))+1)*(Q134-P134+1),IF(F134="Coal",(YEAR(Q134)-YEAR(P134))*12+MONTH(Q134)-MONTH(P134)+1,(Q134-P134+1)))</f>
        <v>1</v>
      </c>
      <c r="C134" s="154" t="n">
        <f aca="false">IF(F134="Coal",B134*W134*12500,B134*W134)</f>
        <v>0</v>
      </c>
      <c r="D134" s="162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4"/>
      <c r="Q134" s="164"/>
      <c r="R134" s="163"/>
      <c r="S134" s="163"/>
      <c r="T134" s="165"/>
      <c r="U134" s="163"/>
      <c r="V134" s="163"/>
      <c r="W134" s="163"/>
      <c r="X134" s="163"/>
      <c r="Y134" s="163"/>
    </row>
    <row r="135" customFormat="false" ht="12.75" hidden="false" customHeight="false" outlineLevel="0" collapsed="false">
      <c r="A135" s="154" t="e">
        <f aca="false">VLOOKUP(G135,DDENA_USERS,2,FALSE())</f>
        <v>#N/A</v>
      </c>
      <c r="B135" s="155" t="n">
        <f aca="false">IF(ISNUMBER(FIND("Pow",F135))=TRUE(),((VALUE(MID(R135,FIND("-",R135)+1,2)))-(VALUE(MID(R135,FIND("-",R135)-1,1)))+1)*(Q135-P135+1),IF(F135="Coal",(YEAR(Q135)-YEAR(P135))*12+MONTH(Q135)-MONTH(P135)+1,(Q135-P135+1)))</f>
        <v>1</v>
      </c>
      <c r="C135" s="154" t="n">
        <f aca="false">IF(F135="Coal",B135*W135*12500,B135*W135)</f>
        <v>0</v>
      </c>
      <c r="D135" s="166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4"/>
      <c r="Q135" s="164"/>
      <c r="R135" s="167"/>
      <c r="S135" s="167"/>
      <c r="T135" s="168"/>
      <c r="U135" s="167"/>
      <c r="V135" s="167"/>
      <c r="W135" s="167"/>
      <c r="X135" s="167"/>
      <c r="Y135" s="167"/>
    </row>
    <row r="136" customFormat="false" ht="12.75" hidden="false" customHeight="false" outlineLevel="0" collapsed="false">
      <c r="A136" s="154" t="e">
        <f aca="false">VLOOKUP(G136,DDENA_USERS,2,FALSE())</f>
        <v>#N/A</v>
      </c>
      <c r="B136" s="155" t="n">
        <f aca="false">IF(ISNUMBER(FIND("Pow",F136))=TRUE(),((VALUE(MID(R136,FIND("-",R136)+1,2)))-(VALUE(MID(R136,FIND("-",R136)-1,1)))+1)*(Q136-P136+1),IF(F136="Coal",(YEAR(Q136)-YEAR(P136))*12+MONTH(Q136)-MONTH(P136)+1,(Q136-P136+1)))</f>
        <v>1</v>
      </c>
      <c r="C136" s="154" t="n">
        <f aca="false">IF(F136="Coal",B136*W136*12500,B136*W136)</f>
        <v>0</v>
      </c>
      <c r="D136" s="162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4"/>
      <c r="Q136" s="164"/>
      <c r="R136" s="163"/>
      <c r="S136" s="163"/>
      <c r="T136" s="165"/>
      <c r="U136" s="163"/>
      <c r="V136" s="163"/>
      <c r="W136" s="163"/>
      <c r="X136" s="163"/>
      <c r="Y136" s="163"/>
    </row>
    <row r="137" customFormat="false" ht="12.75" hidden="false" customHeight="false" outlineLevel="0" collapsed="false">
      <c r="A137" s="154" t="e">
        <f aca="false">VLOOKUP(G137,DDENA_USERS,2,FALSE())</f>
        <v>#N/A</v>
      </c>
      <c r="B137" s="155" t="n">
        <f aca="false">IF(ISNUMBER(FIND("Pow",F137))=TRUE(),((VALUE(MID(R137,FIND("-",R137)+1,2)))-(VALUE(MID(R137,FIND("-",R137)-1,1)))+1)*(Q137-P137+1),IF(F137="Coal",(YEAR(Q137)-YEAR(P137))*12+MONTH(Q137)-MONTH(P137)+1,(Q137-P137+1)))</f>
        <v>1</v>
      </c>
      <c r="C137" s="154" t="n">
        <f aca="false">IF(F137="Coal",B137*W137*12500,B137*W137)</f>
        <v>0</v>
      </c>
      <c r="D137" s="166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4"/>
      <c r="Q137" s="164"/>
      <c r="R137" s="167"/>
      <c r="S137" s="167"/>
      <c r="T137" s="168"/>
      <c r="U137" s="167"/>
      <c r="V137" s="167"/>
      <c r="W137" s="167"/>
      <c r="X137" s="167"/>
      <c r="Y137" s="167"/>
    </row>
    <row r="138" customFormat="false" ht="12.75" hidden="false" customHeight="false" outlineLevel="0" collapsed="false">
      <c r="A138" s="154" t="e">
        <f aca="false">VLOOKUP(G138,DDENA_USERS,2,FALSE())</f>
        <v>#N/A</v>
      </c>
      <c r="B138" s="155" t="n">
        <f aca="false">IF(ISNUMBER(FIND("Pow",F138))=TRUE(),((VALUE(MID(R138,FIND("-",R138)+1,2)))-(VALUE(MID(R138,FIND("-",R138)-1,1)))+1)*(Q138-P138+1),IF(F138="Coal",(YEAR(Q138)-YEAR(P138))*12+MONTH(Q138)-MONTH(P138)+1,(Q138-P138+1)))</f>
        <v>1</v>
      </c>
      <c r="C138" s="154" t="n">
        <f aca="false">IF(F138="Coal",B138*W138*12500,B138*W138)</f>
        <v>0</v>
      </c>
      <c r="D138" s="162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4"/>
      <c r="Q138" s="164"/>
      <c r="R138" s="163"/>
      <c r="S138" s="163"/>
      <c r="T138" s="165"/>
      <c r="U138" s="163"/>
      <c r="V138" s="163"/>
      <c r="W138" s="163"/>
      <c r="X138" s="163"/>
      <c r="Y138" s="163"/>
    </row>
    <row r="139" customFormat="false" ht="12.75" hidden="false" customHeight="false" outlineLevel="0" collapsed="false">
      <c r="A139" s="154" t="e">
        <f aca="false">VLOOKUP(G139,DDENA_USERS,2,FALSE())</f>
        <v>#N/A</v>
      </c>
      <c r="B139" s="155" t="n">
        <f aca="false">IF(ISNUMBER(FIND("Pow",F139))=TRUE(),((VALUE(MID(R139,FIND("-",R139)+1,2)))-(VALUE(MID(R139,FIND("-",R139)-1,1)))+1)*(Q139-P139+1),IF(F139="Coal",(YEAR(Q139)-YEAR(P139))*12+MONTH(Q139)-MONTH(P139)+1,(Q139-P139+1)))</f>
        <v>1</v>
      </c>
      <c r="C139" s="154" t="n">
        <f aca="false">IF(F139="Coal",B139*W139*12500,B139*W139)</f>
        <v>0</v>
      </c>
      <c r="D139" s="166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4"/>
      <c r="Q139" s="164"/>
      <c r="R139" s="167"/>
      <c r="S139" s="167"/>
      <c r="T139" s="168"/>
      <c r="U139" s="167"/>
      <c r="V139" s="167"/>
      <c r="W139" s="167"/>
      <c r="X139" s="167"/>
      <c r="Y139" s="167"/>
    </row>
    <row r="140" customFormat="false" ht="12.75" hidden="false" customHeight="false" outlineLevel="0" collapsed="false">
      <c r="A140" s="154" t="e">
        <f aca="false">VLOOKUP(G140,DDENA_USERS,2,FALSE())</f>
        <v>#N/A</v>
      </c>
      <c r="B140" s="155" t="n">
        <f aca="false">IF(ISNUMBER(FIND("Pow",F140))=TRUE(),((VALUE(MID(R140,FIND("-",R140)+1,2)))-(VALUE(MID(R140,FIND("-",R140)-1,1)))+1)*(Q140-P140+1),IF(F140="Coal",(YEAR(Q140)-YEAR(P140))*12+MONTH(Q140)-MONTH(P140)+1,(Q140-P140+1)))</f>
        <v>1</v>
      </c>
      <c r="C140" s="154" t="n">
        <f aca="false">IF(F140="Coal",B140*W140*12500,B140*W140)</f>
        <v>0</v>
      </c>
      <c r="D140" s="162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4"/>
      <c r="Q140" s="164"/>
      <c r="R140" s="163"/>
      <c r="S140" s="163"/>
      <c r="T140" s="165"/>
      <c r="U140" s="163"/>
      <c r="V140" s="163"/>
      <c r="W140" s="163"/>
      <c r="X140" s="163"/>
      <c r="Y140" s="163"/>
    </row>
    <row r="141" customFormat="false" ht="12.75" hidden="false" customHeight="false" outlineLevel="0" collapsed="false">
      <c r="A141" s="154" t="e">
        <f aca="false">VLOOKUP(G141,DDENA_USERS,2,FALSE())</f>
        <v>#N/A</v>
      </c>
      <c r="B141" s="155" t="n">
        <f aca="false">IF(ISNUMBER(FIND("Pow",F141))=TRUE(),((VALUE(MID(R141,FIND("-",R141)+1,2)))-(VALUE(MID(R141,FIND("-",R141)-1,1)))+1)*(Q141-P141+1),IF(F141="Coal",(YEAR(Q141)-YEAR(P141))*12+MONTH(Q141)-MONTH(P141)+1,(Q141-P141+1)))</f>
        <v>1</v>
      </c>
      <c r="C141" s="154" t="n">
        <f aca="false">IF(F141="Coal",B141*W141*12500,B141*W141)</f>
        <v>0</v>
      </c>
      <c r="D141" s="166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4"/>
      <c r="Q141" s="164"/>
      <c r="R141" s="167"/>
      <c r="S141" s="167"/>
      <c r="T141" s="168"/>
      <c r="U141" s="167"/>
      <c r="V141" s="167"/>
      <c r="W141" s="167"/>
      <c r="X141" s="167"/>
      <c r="Y141" s="167"/>
    </row>
    <row r="142" customFormat="false" ht="12.75" hidden="false" customHeight="false" outlineLevel="0" collapsed="false">
      <c r="A142" s="154" t="e">
        <f aca="false">VLOOKUP(G142,DDENA_USERS,2,FALSE())</f>
        <v>#N/A</v>
      </c>
      <c r="B142" s="155" t="n">
        <f aca="false">IF(ISNUMBER(FIND("Pow",F142))=TRUE(),((VALUE(MID(R142,FIND("-",R142)+1,2)))-(VALUE(MID(R142,FIND("-",R142)-1,1)))+1)*(Q142-P142+1),IF(F142="Coal",(YEAR(Q142)-YEAR(P142))*12+MONTH(Q142)-MONTH(P142)+1,(Q142-P142+1)))</f>
        <v>1</v>
      </c>
      <c r="C142" s="154" t="n">
        <f aca="false">IF(F142="Coal",B142*W142*12500,B142*W142)</f>
        <v>0</v>
      </c>
      <c r="D142" s="162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4"/>
      <c r="Q142" s="164"/>
      <c r="R142" s="163"/>
      <c r="S142" s="163"/>
      <c r="T142" s="165"/>
      <c r="U142" s="163"/>
      <c r="V142" s="163"/>
      <c r="W142" s="163"/>
      <c r="X142" s="163"/>
      <c r="Y142" s="163"/>
    </row>
    <row r="143" customFormat="false" ht="12.75" hidden="false" customHeight="false" outlineLevel="0" collapsed="false">
      <c r="A143" s="154" t="e">
        <f aca="false">VLOOKUP(G143,DDENA_USERS,2,FALSE())</f>
        <v>#N/A</v>
      </c>
      <c r="B143" s="155" t="n">
        <f aca="false">IF(ISNUMBER(FIND("Pow",F143))=TRUE(),((VALUE(MID(R143,FIND("-",R143)+1,2)))-(VALUE(MID(R143,FIND("-",R143)-1,1)))+1)*(Q143-P143+1),IF(F143="Coal",(YEAR(Q143)-YEAR(P143))*12+MONTH(Q143)-MONTH(P143)+1,(Q143-P143+1)))</f>
        <v>1</v>
      </c>
      <c r="C143" s="154" t="n">
        <f aca="false">IF(F143="Coal",B143*W143*12500,B143*W143)</f>
        <v>0</v>
      </c>
      <c r="D143" s="166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4"/>
      <c r="Q143" s="164"/>
      <c r="R143" s="167"/>
      <c r="S143" s="167"/>
      <c r="T143" s="168"/>
      <c r="U143" s="167"/>
      <c r="V143" s="167"/>
      <c r="W143" s="167"/>
      <c r="X143" s="167"/>
      <c r="Y143" s="167"/>
    </row>
    <row r="144" customFormat="false" ht="12.75" hidden="false" customHeight="false" outlineLevel="0" collapsed="false">
      <c r="A144" s="154" t="e">
        <f aca="false">VLOOKUP(G144,DDENA_USERS,2,FALSE())</f>
        <v>#N/A</v>
      </c>
      <c r="B144" s="155" t="n">
        <f aca="false">IF(ISNUMBER(FIND("Pow",F144))=TRUE(),((VALUE(MID(R144,FIND("-",R144)+1,2)))-(VALUE(MID(R144,FIND("-",R144)-1,1)))+1)*(Q144-P144+1),IF(F144="Coal",(YEAR(Q144)-YEAR(P144))*12+MONTH(Q144)-MONTH(P144)+1,(Q144-P144+1)))</f>
        <v>1</v>
      </c>
      <c r="C144" s="154" t="n">
        <f aca="false">IF(F144="Coal",B144*W144*12500,B144*W144)</f>
        <v>0</v>
      </c>
    </row>
    <row r="145" customFormat="false" ht="12.75" hidden="false" customHeight="false" outlineLevel="0" collapsed="false">
      <c r="A145" s="154" t="e">
        <f aca="false">VLOOKUP(G145,DDENA_USERS,2,FALSE())</f>
        <v>#N/A</v>
      </c>
      <c r="B145" s="155" t="n">
        <f aca="false">IF(ISNUMBER(FIND("Pow",F145))=TRUE(),((VALUE(MID(R145,FIND("-",R145)+1,2)))-(VALUE(MID(R145,FIND("-",R145)-1,1)))+1)*(Q145-P145+1),IF(F145="Coal",(YEAR(Q145)-YEAR(P145))*12+MONTH(Q145)-MONTH(P145)+1,(Q145-P145+1)))</f>
        <v>1</v>
      </c>
      <c r="C145" s="154" t="n">
        <f aca="false">IF(F145="Coal",B145*W145*12500,B145*W145)</f>
        <v>0</v>
      </c>
    </row>
    <row r="146" customFormat="false" ht="12.75" hidden="false" customHeight="false" outlineLevel="0" collapsed="false">
      <c r="A146" s="154" t="e">
        <f aca="false">VLOOKUP(G146,DDENA_USERS,2,FALSE())</f>
        <v>#N/A</v>
      </c>
      <c r="B146" s="155" t="n">
        <f aca="false">IF(ISNUMBER(FIND("Pow",F146))=TRUE(),((VALUE(MID(R146,FIND("-",R146)+1,2)))-(VALUE(MID(R146,FIND("-",R146)-1,1)))+1)*(Q146-P146+1),IF(F146="Coal",(YEAR(Q146)-YEAR(P146))*12+MONTH(Q146)-MONTH(P146)+1,(Q146-P146+1)))</f>
        <v>1</v>
      </c>
      <c r="C146" s="154" t="n">
        <f aca="false">IF(F146="Coal",B146*W146*12500,B146*W146)</f>
        <v>0</v>
      </c>
    </row>
    <row r="147" customFormat="false" ht="12.75" hidden="false" customHeight="false" outlineLevel="0" collapsed="false">
      <c r="A147" s="154" t="e">
        <f aca="false">VLOOKUP(G147,DDENA_USERS,2,FALSE())</f>
        <v>#N/A</v>
      </c>
      <c r="B147" s="155" t="n">
        <f aca="false">IF(ISNUMBER(FIND("Pow",F147))=TRUE(),((VALUE(MID(R147,FIND("-",R147)+1,2)))-(VALUE(MID(R147,FIND("-",R147)-1,1)))+1)*(Q147-P147+1),IF(F147="Coal",(YEAR(Q147)-YEAR(P147))*12+MONTH(Q147)-MONTH(P147)+1,(Q147-P147+1)))</f>
        <v>1</v>
      </c>
      <c r="C147" s="154" t="n">
        <f aca="false">IF(F147="Coal",B147*W147*12500,B147*W147)</f>
        <v>0</v>
      </c>
    </row>
    <row r="148" customFormat="false" ht="12.75" hidden="false" customHeight="false" outlineLevel="0" collapsed="false">
      <c r="A148" s="154" t="e">
        <f aca="false">VLOOKUP(G148,DDENA_USERS,2,FALSE())</f>
        <v>#N/A</v>
      </c>
      <c r="B148" s="155" t="n">
        <f aca="false">IF(ISNUMBER(FIND("Pow",F148))=TRUE(),((VALUE(MID(R148,FIND("-",R148)+1,2)))-(VALUE(MID(R148,FIND("-",R148)-1,1)))+1)*(Q148-P148+1),IF(F148="Coal",(YEAR(Q148)-YEAR(P148))*12+MONTH(Q148)-MONTH(P148)+1,(Q148-P148+1)))</f>
        <v>1</v>
      </c>
      <c r="C148" s="154" t="n">
        <f aca="false">IF(F148="Coal",B148*W148*12500,B148*W148)</f>
        <v>0</v>
      </c>
    </row>
    <row r="149" customFormat="false" ht="12.75" hidden="false" customHeight="false" outlineLevel="0" collapsed="false">
      <c r="A149" s="154" t="e">
        <f aca="false">VLOOKUP(G149,DDENA_USERS,2,FALSE())</f>
        <v>#N/A</v>
      </c>
      <c r="B149" s="155" t="n">
        <f aca="false">IF(ISNUMBER(FIND("Pow",F149))=TRUE(),((VALUE(MID(R149,FIND("-",R149)+1,2)))-(VALUE(MID(R149,FIND("-",R149)-1,1)))+1)*(Q149-P149+1),IF(F149="Coal",(YEAR(Q149)-YEAR(P149))*12+MONTH(Q149)-MONTH(P149)+1,(Q149-P149+1)))</f>
        <v>1</v>
      </c>
      <c r="C149" s="154" t="n">
        <f aca="false">IF(F149="Coal",B149*W149*12500,B149*W149)</f>
        <v>0</v>
      </c>
    </row>
    <row r="150" customFormat="false" ht="12.75" hidden="false" customHeight="false" outlineLevel="0" collapsed="false">
      <c r="A150" s="154" t="e">
        <f aca="false">VLOOKUP(G150,DDENA_USERS,2,FALSE())</f>
        <v>#N/A</v>
      </c>
      <c r="B150" s="155" t="n">
        <f aca="false">IF(ISNUMBER(FIND("Pow",F150))=TRUE(),((VALUE(MID(R150,FIND("-",R150)+1,2)))-(VALUE(MID(R150,FIND("-",R150)-1,1)))+1)*(Q150-P150+1),IF(F150="Coal",(YEAR(Q150)-YEAR(P150))*12+MONTH(Q150)-MONTH(P150)+1,(Q150-P150+1)))</f>
        <v>1</v>
      </c>
      <c r="C150" s="154" t="n">
        <f aca="false">IF(F150="Coal",B150*W150*12500,B150*W150)</f>
        <v>0</v>
      </c>
    </row>
    <row r="151" customFormat="false" ht="12.75" hidden="false" customHeight="false" outlineLevel="0" collapsed="false">
      <c r="A151" s="154" t="e">
        <f aca="false">VLOOKUP(G151,DDENA_USERS,2,FALSE())</f>
        <v>#N/A</v>
      </c>
      <c r="B151" s="155" t="n">
        <f aca="false">IF(ISNUMBER(FIND("Pow",F151))=TRUE(),((VALUE(MID(R151,FIND("-",R151)+1,2)))-(VALUE(MID(R151,FIND("-",R151)-1,1)))+1)*(Q151-P151+1),IF(F151="Coal",(YEAR(Q151)-YEAR(P151))*12+MONTH(Q151)-MONTH(P151)+1,(Q151-P151+1)))</f>
        <v>1</v>
      </c>
      <c r="C151" s="154" t="n">
        <f aca="false">IF(F151="Coal",B151*W151*12500,B151*W151)</f>
        <v>0</v>
      </c>
    </row>
    <row r="152" customFormat="false" ht="12.75" hidden="false" customHeight="false" outlineLevel="0" collapsed="false">
      <c r="A152" s="154" t="e">
        <f aca="false">VLOOKUP(G152,DDENA_USERS,2,FALSE())</f>
        <v>#N/A</v>
      </c>
      <c r="B152" s="155" t="n">
        <f aca="false">IF(ISNUMBER(FIND("Pow",F152))=TRUE(),((VALUE(MID(R152,FIND("-",R152)+1,2)))-(VALUE(MID(R152,FIND("-",R152)-1,1)))+1)*(Q152-P152+1),IF(F152="Coal",(YEAR(Q152)-YEAR(P152))*12+MONTH(Q152)-MONTH(P152)+1,(Q152-P152+1)))</f>
        <v>1</v>
      </c>
      <c r="C152" s="154" t="n">
        <f aca="false">IF(F152="Coal",B152*W152*12500,B152*W152)</f>
        <v>0</v>
      </c>
    </row>
    <row r="153" customFormat="false" ht="12.75" hidden="false" customHeight="false" outlineLevel="0" collapsed="false">
      <c r="A153" s="154" t="e">
        <f aca="false">VLOOKUP(G153,DDENA_USERS,2,FALSE())</f>
        <v>#N/A</v>
      </c>
      <c r="B153" s="155" t="n">
        <f aca="false">IF(ISNUMBER(FIND("Pow",F153))=TRUE(),((VALUE(MID(R153,FIND("-",R153)+1,2)))-(VALUE(MID(R153,FIND("-",R153)-1,1)))+1)*(Q153-P153+1),IF(F153="Coal",(YEAR(Q153)-YEAR(P153))*12+MONTH(Q153)-MONTH(P153)+1,(Q153-P153+1)))</f>
        <v>1</v>
      </c>
      <c r="C153" s="154" t="n">
        <f aca="false">IF(F153="Coal",B153*W153*12500,B153*W153)</f>
        <v>0</v>
      </c>
    </row>
    <row r="154" customFormat="false" ht="12.75" hidden="false" customHeight="false" outlineLevel="0" collapsed="false">
      <c r="A154" s="154" t="e">
        <f aca="false">VLOOKUP(G154,DDENA_USERS,2,FALSE())</f>
        <v>#N/A</v>
      </c>
      <c r="B154" s="155" t="n">
        <f aca="false">IF(ISNUMBER(FIND("Pow",F154))=TRUE(),((VALUE(MID(R154,FIND("-",R154)+1,2)))-(VALUE(MID(R154,FIND("-",R154)-1,1)))+1)*(Q154-P154+1),IF(F154="Coal",(YEAR(Q154)-YEAR(P154))*12+MONTH(Q154)-MONTH(P154)+1,(Q154-P154+1)))</f>
        <v>1</v>
      </c>
      <c r="C154" s="154" t="n">
        <f aca="false">IF(F154="Coal",B154*W154*12500,B154*W154)</f>
        <v>0</v>
      </c>
    </row>
    <row r="155" customFormat="false" ht="12.75" hidden="false" customHeight="false" outlineLevel="0" collapsed="false">
      <c r="A155" s="154" t="e">
        <f aca="false">VLOOKUP(G155,DDENA_USERS,2,FALSE())</f>
        <v>#N/A</v>
      </c>
      <c r="B155" s="155" t="n">
        <f aca="false">IF(ISNUMBER(FIND("Pow",F155))=TRUE(),((VALUE(MID(R155,FIND("-",R155)+1,2)))-(VALUE(MID(R155,FIND("-",R155)-1,1)))+1)*(Q155-P155+1),IF(F155="Coal",(YEAR(Q155)-YEAR(P155))*12+MONTH(Q155)-MONTH(P155)+1,(Q155-P155+1)))</f>
        <v>1</v>
      </c>
      <c r="C155" s="154" t="n">
        <f aca="false">IF(F155="Coal",B155*W155*12500,B155*W155)</f>
        <v>0</v>
      </c>
    </row>
    <row r="156" customFormat="false" ht="12.75" hidden="false" customHeight="false" outlineLevel="0" collapsed="false">
      <c r="A156" s="154" t="e">
        <f aca="false">VLOOKUP(G156,DDENA_USERS,2,FALSE())</f>
        <v>#N/A</v>
      </c>
      <c r="B156" s="155" t="n">
        <f aca="false">IF(ISNUMBER(FIND("Pow",F156))=TRUE(),((VALUE(MID(R156,FIND("-",R156)+1,2)))-(VALUE(MID(R156,FIND("-",R156)-1,1)))+1)*(Q156-P156+1),IF(F156="Coal",(YEAR(Q156)-YEAR(P156))*12+MONTH(Q156)-MONTH(P156)+1,(Q156-P156+1)))</f>
        <v>1</v>
      </c>
      <c r="C156" s="154" t="n">
        <f aca="false">IF(F156="Coal",B156*W156*12500,B156*W156)</f>
        <v>0</v>
      </c>
    </row>
    <row r="157" customFormat="false" ht="12.75" hidden="false" customHeight="false" outlineLevel="0" collapsed="false">
      <c r="A157" s="154" t="e">
        <f aca="false">VLOOKUP(G157,DDENA_USERS,2,FALSE())</f>
        <v>#N/A</v>
      </c>
      <c r="B157" s="155" t="n">
        <f aca="false">IF(ISNUMBER(FIND("Pow",F157))=TRUE(),((VALUE(MID(R157,FIND("-",R157)+1,2)))-(VALUE(MID(R157,FIND("-",R157)-1,1)))+1)*(Q157-P157+1),IF(F157="Coal",(YEAR(Q157)-YEAR(P157))*12+MONTH(Q157)-MONTH(P157)+1,(Q157-P157+1)))</f>
        <v>1</v>
      </c>
      <c r="C157" s="154" t="n">
        <f aca="false">IF(F157="Coal",B157*W157*12500,B157*W157)</f>
        <v>0</v>
      </c>
    </row>
    <row r="158" customFormat="false" ht="12.75" hidden="false" customHeight="false" outlineLevel="0" collapsed="false">
      <c r="A158" s="154" t="e">
        <f aca="false">VLOOKUP(G158,DDENA_USERS,2,FALSE())</f>
        <v>#N/A</v>
      </c>
      <c r="B158" s="155" t="n">
        <f aca="false">IF(ISNUMBER(FIND("Pow",F158))=TRUE(),((VALUE(MID(R158,FIND("-",R158)+1,2)))-(VALUE(MID(R158,FIND("-",R158)-1,1)))+1)*(Q158-P158+1),IF(F158="Coal",(YEAR(Q158)-YEAR(P158))*12+MONTH(Q158)-MONTH(P158)+1,(Q158-P158+1)))</f>
        <v>1</v>
      </c>
      <c r="C158" s="154" t="n">
        <f aca="false">IF(F158="Coal",B158*W158*12500,B158*W158)</f>
        <v>0</v>
      </c>
    </row>
    <row r="159" customFormat="false" ht="12.75" hidden="false" customHeight="false" outlineLevel="0" collapsed="false">
      <c r="A159" s="154" t="e">
        <f aca="false">VLOOKUP(G159,DDENA_USERS,2,FALSE())</f>
        <v>#N/A</v>
      </c>
      <c r="B159" s="155" t="n">
        <f aca="false">IF(ISNUMBER(FIND("Pow",F159))=TRUE(),((VALUE(MID(R159,FIND("-",R159)+1,2)))-(VALUE(MID(R159,FIND("-",R159)-1,1)))+1)*(Q159-P159+1),IF(F159="Coal",(YEAR(Q159)-YEAR(P159))*12+MONTH(Q159)-MONTH(P159)+1,(Q159-P159+1)))</f>
        <v>1</v>
      </c>
      <c r="C159" s="154" t="n">
        <f aca="false">IF(F159="Coal",B159*W159*12500,B159*W159)</f>
        <v>0</v>
      </c>
    </row>
    <row r="160" customFormat="false" ht="12.75" hidden="false" customHeight="false" outlineLevel="0" collapsed="false">
      <c r="A160" s="154" t="e">
        <f aca="false">VLOOKUP(G160,DDENA_USERS,2,FALSE())</f>
        <v>#N/A</v>
      </c>
      <c r="B160" s="155" t="n">
        <f aca="false">IF(ISNUMBER(FIND("Pow",F160))=TRUE(),((VALUE(MID(R160,FIND("-",R160)+1,2)))-(VALUE(MID(R160,FIND("-",R160)-1,1)))+1)*(Q160-P160+1),IF(F160="Coal",(YEAR(Q160)-YEAR(P160))*12+MONTH(Q160)-MONTH(P160)+1,(Q160-P160+1)))</f>
        <v>1</v>
      </c>
      <c r="C160" s="154" t="n">
        <f aca="false">IF(F160="Coal",B160*W160*12500,B160*W160)</f>
        <v>0</v>
      </c>
    </row>
    <row r="161" customFormat="false" ht="12.75" hidden="false" customHeight="false" outlineLevel="0" collapsed="false">
      <c r="A161" s="154" t="e">
        <f aca="false">VLOOKUP(G161,DDENA_USERS,2,FALSE())</f>
        <v>#N/A</v>
      </c>
      <c r="B161" s="155" t="n">
        <f aca="false">IF(ISNUMBER(FIND("Pow",F161))=TRUE(),((VALUE(MID(R161,FIND("-",R161)+1,2)))-(VALUE(MID(R161,FIND("-",R161)-1,1)))+1)*(Q161-P161+1),IF(F161="Coal",(YEAR(Q161)-YEAR(P161))*12+MONTH(Q161)-MONTH(P161)+1,(Q161-P161+1)))</f>
        <v>1</v>
      </c>
      <c r="C161" s="154" t="n">
        <f aca="false">IF(F161="Coal",B161*W161*12500,B161*W161)</f>
        <v>0</v>
      </c>
    </row>
    <row r="162" customFormat="false" ht="12.75" hidden="false" customHeight="false" outlineLevel="0" collapsed="false">
      <c r="A162" s="154" t="e">
        <f aca="false">VLOOKUP(G162,DDENA_USERS,2,FALSE())</f>
        <v>#N/A</v>
      </c>
      <c r="B162" s="155" t="n">
        <f aca="false">IF(ISNUMBER(FIND("Pow",F162))=TRUE(),((VALUE(MID(R162,FIND("-",R162)+1,2)))-(VALUE(MID(R162,FIND("-",R162)-1,1)))+1)*(Q162-P162+1),IF(F162="Coal",(YEAR(Q162)-YEAR(P162))*12+MONTH(Q162)-MONTH(P162)+1,(Q162-P162+1)))</f>
        <v>1</v>
      </c>
      <c r="C162" s="154" t="n">
        <f aca="false">IF(F162="Coal",B162*W162*12500,B162*W162)</f>
        <v>0</v>
      </c>
    </row>
    <row r="163" customFormat="false" ht="12.75" hidden="false" customHeight="false" outlineLevel="0" collapsed="false">
      <c r="A163" s="154" t="e">
        <f aca="false">VLOOKUP(G163,DDENA_USERS,2,FALSE())</f>
        <v>#N/A</v>
      </c>
      <c r="B163" s="155" t="n">
        <f aca="false">IF(ISNUMBER(FIND("Pow",F163))=TRUE(),((VALUE(MID(R163,FIND("-",R163)+1,2)))-(VALUE(MID(R163,FIND("-",R163)-1,1)))+1)*(Q163-P163+1),IF(F163="Coal",(YEAR(Q163)-YEAR(P163))*12+MONTH(Q163)-MONTH(P163)+1,(Q163-P163+1)))</f>
        <v>1</v>
      </c>
      <c r="C163" s="154" t="n">
        <f aca="false">IF(F163="Coal",B163*W163*12500,B163*W163)</f>
        <v>0</v>
      </c>
    </row>
    <row r="164" customFormat="false" ht="12.75" hidden="false" customHeight="false" outlineLevel="0" collapsed="false">
      <c r="A164" s="154" t="e">
        <f aca="false">VLOOKUP(G164,DDENA_USERS,2,FALSE())</f>
        <v>#N/A</v>
      </c>
      <c r="B164" s="155" t="n">
        <f aca="false">IF(ISNUMBER(FIND("Pow",F164))=TRUE(),((VALUE(MID(R164,FIND("-",R164)+1,2)))-(VALUE(MID(R164,FIND("-",R164)-1,1)))+1)*(Q164-P164+1),IF(F164="Coal",(YEAR(Q164)-YEAR(P164))*12+MONTH(Q164)-MONTH(P164)+1,(Q164-P164+1)))</f>
        <v>1</v>
      </c>
      <c r="C164" s="154" t="n">
        <f aca="false">IF(F164="Coal",B164*W164*12500,B164*W164)</f>
        <v>0</v>
      </c>
    </row>
    <row r="165" customFormat="false" ht="12.75" hidden="false" customHeight="false" outlineLevel="0" collapsed="false">
      <c r="A165" s="154" t="e">
        <f aca="false">VLOOKUP(G165,DDENA_USERS,2,FALSE())</f>
        <v>#N/A</v>
      </c>
      <c r="B165" s="155" t="n">
        <f aca="false">IF(ISNUMBER(FIND("Pow",F165))=TRUE(),((VALUE(MID(R165,FIND("-",R165)+1,2)))-(VALUE(MID(R165,FIND("-",R165)-1,1)))+1)*(Q165-P165+1),IF(F165="Coal",(YEAR(Q165)-YEAR(P165))*12+MONTH(Q165)-MONTH(P165)+1,(Q165-P165+1)))</f>
        <v>1</v>
      </c>
      <c r="C165" s="154" t="n">
        <f aca="false">IF(F165="Coal",B165*W165*12500,B165*W165)</f>
        <v>0</v>
      </c>
    </row>
    <row r="166" customFormat="false" ht="12.75" hidden="false" customHeight="false" outlineLevel="0" collapsed="false">
      <c r="A166" s="154" t="e">
        <f aca="false">VLOOKUP(G166,DDENA_USERS,2,FALSE())</f>
        <v>#N/A</v>
      </c>
      <c r="B166" s="155" t="n">
        <f aca="false">IF(ISNUMBER(FIND("Pow",F166))=TRUE(),((VALUE(MID(R166,FIND("-",R166)+1,2)))-(VALUE(MID(R166,FIND("-",R166)-1,1)))+1)*(Q166-P166+1),IF(F166="Coal",(YEAR(Q166)-YEAR(P166))*12+MONTH(Q166)-MONTH(P166)+1,(Q166-P166+1)))</f>
        <v>1</v>
      </c>
      <c r="C166" s="154" t="n">
        <f aca="false">IF(F166="Coal",B166*W166*12500,B166*W166)</f>
        <v>0</v>
      </c>
    </row>
    <row r="167" customFormat="false" ht="12.75" hidden="false" customHeight="false" outlineLevel="0" collapsed="false">
      <c r="A167" s="154" t="e">
        <f aca="false">VLOOKUP(G167,DDENA_USERS,2,FALSE())</f>
        <v>#N/A</v>
      </c>
      <c r="B167" s="155" t="n">
        <f aca="false">IF(ISNUMBER(FIND("Pow",F167))=TRUE(),((VALUE(MID(R167,FIND("-",R167)+1,2)))-(VALUE(MID(R167,FIND("-",R167)-1,1)))+1)*(Q167-P167+1),IF(F167="Coal",(YEAR(Q167)-YEAR(P167))*12+MONTH(Q167)-MONTH(P167)+1,(Q167-P167+1)))</f>
        <v>1</v>
      </c>
      <c r="C167" s="154" t="n">
        <f aca="false">IF(F167="Coal",B167*W167*12500,B167*W167)</f>
        <v>0</v>
      </c>
    </row>
    <row r="168" customFormat="false" ht="12.75" hidden="false" customHeight="false" outlineLevel="0" collapsed="false">
      <c r="A168" s="154" t="e">
        <f aca="false">VLOOKUP(G168,DDENA_USERS,2,FALSE())</f>
        <v>#N/A</v>
      </c>
      <c r="B168" s="155" t="n">
        <f aca="false">IF(ISNUMBER(FIND("Pow",F168))=TRUE(),((VALUE(MID(R168,FIND("-",R168)+1,2)))-(VALUE(MID(R168,FIND("-",R168)-1,1)))+1)*(Q168-P168+1),IF(F168="Coal",(YEAR(Q168)-YEAR(P168))*12+MONTH(Q168)-MONTH(P168)+1,(Q168-P168+1)))</f>
        <v>1</v>
      </c>
      <c r="C168" s="154" t="n">
        <f aca="false">IF(F168="Coal",B168*W168*12500,B168*W168)</f>
        <v>0</v>
      </c>
    </row>
    <row r="169" customFormat="false" ht="12.75" hidden="false" customHeight="false" outlineLevel="0" collapsed="false">
      <c r="A169" s="154" t="e">
        <f aca="false">VLOOKUP(G169,DDENA_USERS,2,FALSE())</f>
        <v>#N/A</v>
      </c>
      <c r="B169" s="155" t="n">
        <f aca="false">IF(ISNUMBER(FIND("Pow",F169))=TRUE(),((VALUE(MID(R169,FIND("-",R169)+1,2)))-(VALUE(MID(R169,FIND("-",R169)-1,1)))+1)*(Q169-P169+1),IF(F169="Coal",(YEAR(Q169)-YEAR(P169))*12+MONTH(Q169)-MONTH(P169)+1,(Q169-P169+1)))</f>
        <v>1</v>
      </c>
      <c r="C169" s="154" t="n">
        <f aca="false">IF(F169="Coal",B169*W169*12500,B169*W169)</f>
        <v>0</v>
      </c>
    </row>
    <row r="170" customFormat="false" ht="12.75" hidden="false" customHeight="false" outlineLevel="0" collapsed="false">
      <c r="A170" s="154" t="e">
        <f aca="false">VLOOKUP(G170,DDENA_USERS,2,FALSE())</f>
        <v>#N/A</v>
      </c>
      <c r="B170" s="155" t="n">
        <f aca="false">IF(ISNUMBER(FIND("Pow",F170))=TRUE(),((VALUE(MID(R170,FIND("-",R170)+1,2)))-(VALUE(MID(R170,FIND("-",R170)-1,1)))+1)*(Q170-P170+1),IF(F170="Coal",(YEAR(Q170)-YEAR(P170))*12+MONTH(Q170)-MONTH(P170)+1,(Q170-P170+1)))</f>
        <v>1</v>
      </c>
      <c r="C170" s="154" t="n">
        <f aca="false">IF(F170="Coal",B170*W170*12500,B170*W170)</f>
        <v>0</v>
      </c>
    </row>
    <row r="171" customFormat="false" ht="12.75" hidden="false" customHeight="false" outlineLevel="0" collapsed="false">
      <c r="A171" s="154" t="e">
        <f aca="false">VLOOKUP(G171,DDENA_USERS,2,FALSE())</f>
        <v>#N/A</v>
      </c>
      <c r="B171" s="155" t="n">
        <f aca="false">IF(ISNUMBER(FIND("Pow",F171))=TRUE(),((VALUE(MID(R171,FIND("-",R171)+1,2)))-(VALUE(MID(R171,FIND("-",R171)-1,1)))+1)*(Q171-P171+1),IF(F171="Coal",(YEAR(Q171)-YEAR(P171))*12+MONTH(Q171)-MONTH(P171)+1,(Q171-P171+1)))</f>
        <v>1</v>
      </c>
      <c r="C171" s="154" t="n">
        <f aca="false">IF(F171="Coal",B171*W171*12500,B171*W171)</f>
        <v>0</v>
      </c>
    </row>
    <row r="172" customFormat="false" ht="12.75" hidden="false" customHeight="false" outlineLevel="0" collapsed="false">
      <c r="A172" s="154" t="e">
        <f aca="false">VLOOKUP(G172,DDENA_USERS,2,FALSE())</f>
        <v>#N/A</v>
      </c>
      <c r="B172" s="155" t="n">
        <f aca="false">IF(ISNUMBER(FIND("Pow",F172))=TRUE(),((VALUE(MID(R172,FIND("-",R172)+1,2)))-(VALUE(MID(R172,FIND("-",R172)-1,1)))+1)*(Q172-P172+1),IF(F172="Coal",(YEAR(Q172)-YEAR(P172))*12+MONTH(Q172)-MONTH(P172)+1,(Q172-P172+1)))</f>
        <v>1</v>
      </c>
      <c r="C172" s="154" t="n">
        <f aca="false">IF(F172="Coal",B172*W172*12500,B172*W172)</f>
        <v>0</v>
      </c>
    </row>
    <row r="173" customFormat="false" ht="12.75" hidden="false" customHeight="false" outlineLevel="0" collapsed="false">
      <c r="A173" s="154" t="e">
        <f aca="false">VLOOKUP(G173,DDENA_USERS,2,FALSE())</f>
        <v>#N/A</v>
      </c>
      <c r="B173" s="155" t="n">
        <f aca="false">IF(ISNUMBER(FIND("Pow",F173))=TRUE(),((VALUE(MID(R173,FIND("-",R173)+1,2)))-(VALUE(MID(R173,FIND("-",R173)-1,1)))+1)*(Q173-P173+1),IF(F173="Coal",(YEAR(Q173)-YEAR(P173))*12+MONTH(Q173)-MONTH(P173)+1,(Q173-P173+1)))</f>
        <v>1</v>
      </c>
      <c r="C173" s="154" t="n">
        <f aca="false">IF(F173="Coal",B173*W173*12500,B173*W173)</f>
        <v>0</v>
      </c>
    </row>
    <row r="174" customFormat="false" ht="12.75" hidden="false" customHeight="false" outlineLevel="0" collapsed="false">
      <c r="A174" s="154" t="e">
        <f aca="false">VLOOKUP(G174,DDENA_USERS,2,FALSE())</f>
        <v>#N/A</v>
      </c>
      <c r="B174" s="155" t="n">
        <f aca="false">IF(ISNUMBER(FIND("Pow",F174))=TRUE(),((VALUE(MID(R174,FIND("-",R174)+1,2)))-(VALUE(MID(R174,FIND("-",R174)-1,1)))+1)*(Q174-P174+1),IF(F174="Coal",(YEAR(Q174)-YEAR(P174))*12+MONTH(Q174)-MONTH(P174)+1,(Q174-P174+1)))</f>
        <v>1</v>
      </c>
      <c r="C174" s="154" t="n">
        <f aca="false">IF(F174="Coal",B174*W174*12500,B174*W174)</f>
        <v>0</v>
      </c>
    </row>
    <row r="175" customFormat="false" ht="12.75" hidden="false" customHeight="false" outlineLevel="0" collapsed="false">
      <c r="A175" s="154" t="e">
        <f aca="false">VLOOKUP(G175,DDENA_USERS,2,FALSE())</f>
        <v>#N/A</v>
      </c>
      <c r="B175" s="155" t="n">
        <f aca="false">IF(ISNUMBER(FIND("Pow",F175))=TRUE(),((VALUE(MID(R175,FIND("-",R175)+1,2)))-(VALUE(MID(R175,FIND("-",R175)-1,1)))+1)*(Q175-P175+1),IF(F175="Coal",(YEAR(Q175)-YEAR(P175))*12+MONTH(Q175)-MONTH(P175)+1,(Q175-P175+1)))</f>
        <v>1</v>
      </c>
      <c r="C175" s="154" t="n">
        <f aca="false">IF(F175="Coal",B175*W175*12500,B175*W175)</f>
        <v>0</v>
      </c>
    </row>
    <row r="176" customFormat="false" ht="12.75" hidden="false" customHeight="false" outlineLevel="0" collapsed="false">
      <c r="A176" s="154" t="e">
        <f aca="false">VLOOKUP(G176,DDENA_USERS,2,FALSE())</f>
        <v>#N/A</v>
      </c>
      <c r="B176" s="155" t="n">
        <f aca="false">IF(ISNUMBER(FIND("Pow",F176))=TRUE(),((VALUE(MID(R176,FIND("-",R176)+1,2)))-(VALUE(MID(R176,FIND("-",R176)-1,1)))+1)*(Q176-P176+1),IF(F176="Coal",(YEAR(Q176)-YEAR(P176))*12+MONTH(Q176)-MONTH(P176)+1,(Q176-P176+1)))</f>
        <v>1</v>
      </c>
      <c r="C176" s="154" t="n">
        <f aca="false">IF(F176="Coal",B176*W176*12500,B176*W176)</f>
        <v>0</v>
      </c>
    </row>
    <row r="177" customFormat="false" ht="12.75" hidden="false" customHeight="false" outlineLevel="0" collapsed="false">
      <c r="A177" s="154" t="e">
        <f aca="false">VLOOKUP(G177,DDENA_USERS,2,FALSE())</f>
        <v>#N/A</v>
      </c>
      <c r="B177" s="155" t="n">
        <f aca="false">IF(ISNUMBER(FIND("Pow",F177))=TRUE(),((VALUE(MID(R177,FIND("-",R177)+1,2)))-(VALUE(MID(R177,FIND("-",R177)-1,1)))+1)*(Q177-P177+1),IF(F177="Coal",(YEAR(Q177)-YEAR(P177))*12+MONTH(Q177)-MONTH(P177)+1,(Q177-P177+1)))</f>
        <v>1</v>
      </c>
      <c r="C177" s="154" t="n">
        <f aca="false">IF(F177="Coal",B177*W177*12500,B177*W177)</f>
        <v>0</v>
      </c>
    </row>
    <row r="178" customFormat="false" ht="12.75" hidden="false" customHeight="false" outlineLevel="0" collapsed="false">
      <c r="A178" s="154" t="e">
        <f aca="false">VLOOKUP(G178,DDENA_USERS,2,FALSE())</f>
        <v>#N/A</v>
      </c>
      <c r="B178" s="155" t="n">
        <f aca="false">IF(ISNUMBER(FIND("Pow",F178))=TRUE(),((VALUE(MID(R178,FIND("-",R178)+1,2)))-(VALUE(MID(R178,FIND("-",R178)-1,1)))+1)*(Q178-P178+1),IF(F178="Coal",(YEAR(Q178)-YEAR(P178))*12+MONTH(Q178)-MONTH(P178)+1,(Q178-P178+1)))</f>
        <v>1</v>
      </c>
      <c r="C178" s="154" t="n">
        <f aca="false">IF(F178="Coal",B178*W178*12500,B178*W178)</f>
        <v>0</v>
      </c>
    </row>
    <row r="179" customFormat="false" ht="12.75" hidden="false" customHeight="false" outlineLevel="0" collapsed="false">
      <c r="A179" s="154" t="e">
        <f aca="false">VLOOKUP(G179,DDENA_USERS,2,FALSE())</f>
        <v>#N/A</v>
      </c>
      <c r="B179" s="155" t="n">
        <f aca="false">IF(ISNUMBER(FIND("Pow",F179))=TRUE(),((VALUE(MID(R179,FIND("-",R179)+1,2)))-(VALUE(MID(R179,FIND("-",R179)-1,1)))+1)*(Q179-P179+1),IF(F179="Coal",(YEAR(Q179)-YEAR(P179))*12+MONTH(Q179)-MONTH(P179)+1,(Q179-P179+1)))</f>
        <v>1</v>
      </c>
      <c r="C179" s="154" t="n">
        <f aca="false">IF(F179="Coal",B179*W179*12500,B179*W179)</f>
        <v>0</v>
      </c>
    </row>
    <row r="180" customFormat="false" ht="12.75" hidden="false" customHeight="false" outlineLevel="0" collapsed="false">
      <c r="A180" s="154" t="e">
        <f aca="false">VLOOKUP(G180,DDENA_USERS,2,FALSE())</f>
        <v>#N/A</v>
      </c>
      <c r="B180" s="155" t="n">
        <f aca="false">IF(ISNUMBER(FIND("Pow",F180))=TRUE(),((VALUE(MID(R180,FIND("-",R180)+1,2)))-(VALUE(MID(R180,FIND("-",R180)-1,1)))+1)*(Q180-P180+1),IF(F180="Coal",(YEAR(Q180)-YEAR(P180))*12+MONTH(Q180)-MONTH(P180)+1,(Q180-P180+1)))</f>
        <v>1</v>
      </c>
      <c r="C180" s="154" t="n">
        <f aca="false">IF(F180="Coal",B180*W180*12500,B180*W180)</f>
        <v>0</v>
      </c>
    </row>
    <row r="181" customFormat="false" ht="12.75" hidden="false" customHeight="false" outlineLevel="0" collapsed="false">
      <c r="A181" s="154" t="e">
        <f aca="false">VLOOKUP(G181,DDENA_USERS,2,FALSE())</f>
        <v>#N/A</v>
      </c>
      <c r="B181" s="155" t="n">
        <f aca="false">IF(ISNUMBER(FIND("Pow",F181))=TRUE(),((VALUE(MID(R181,FIND("-",R181)+1,2)))-(VALUE(MID(R181,FIND("-",R181)-1,1)))+1)*(Q181-P181+1),IF(F181="Coal",(YEAR(Q181)-YEAR(P181))*12+MONTH(Q181)-MONTH(P181)+1,(Q181-P181+1)))</f>
        <v>1</v>
      </c>
      <c r="C181" s="154" t="n">
        <f aca="false">IF(F181="Coal",B181*W181*12500,B181*W181)</f>
        <v>0</v>
      </c>
    </row>
    <row r="182" customFormat="false" ht="12.75" hidden="false" customHeight="false" outlineLevel="0" collapsed="false">
      <c r="A182" s="154" t="e">
        <f aca="false">VLOOKUP(G182,DDENA_USERS,2,FALSE())</f>
        <v>#N/A</v>
      </c>
      <c r="B182" s="155" t="n">
        <f aca="false">IF(ISNUMBER(FIND("Pow",F182))=TRUE(),((VALUE(MID(R182,FIND("-",R182)+1,2)))-(VALUE(MID(R182,FIND("-",R182)-1,1)))+1)*(Q182-P182+1),IF(F182="Coal",(YEAR(Q182)-YEAR(P182))*12+MONTH(Q182)-MONTH(P182)+1,(Q182-P182+1)))</f>
        <v>1</v>
      </c>
      <c r="C182" s="154" t="n">
        <f aca="false">IF(F182="Coal",B182*W182*12500,B182*W182)</f>
        <v>0</v>
      </c>
    </row>
    <row r="183" customFormat="false" ht="12.75" hidden="false" customHeight="false" outlineLevel="0" collapsed="false">
      <c r="A183" s="154" t="e">
        <f aca="false">VLOOKUP(G183,DDENA_USERS,2,FALSE())</f>
        <v>#N/A</v>
      </c>
      <c r="B183" s="155" t="n">
        <f aca="false">IF(ISNUMBER(FIND("Pow",F183))=TRUE(),((VALUE(MID(R183,FIND("-",R183)+1,2)))-(VALUE(MID(R183,FIND("-",R183)-1,1)))+1)*(Q183-P183+1),IF(F183="Coal",(YEAR(Q183)-YEAR(P183))*12+MONTH(Q183)-MONTH(P183)+1,(Q183-P183+1)))</f>
        <v>1</v>
      </c>
      <c r="C183" s="154" t="n">
        <f aca="false">IF(F183="Coal",B183*W183*12500,B183*W183)</f>
        <v>0</v>
      </c>
    </row>
    <row r="184" customFormat="false" ht="12.75" hidden="false" customHeight="false" outlineLevel="0" collapsed="false">
      <c r="A184" s="154" t="e">
        <f aca="false">VLOOKUP(G184,DDENA_USERS,2,FALSE())</f>
        <v>#N/A</v>
      </c>
      <c r="B184" s="155" t="n">
        <f aca="false">IF(ISNUMBER(FIND("Pow",F184))=TRUE(),((VALUE(MID(R184,FIND("-",R184)+1,2)))-(VALUE(MID(R184,FIND("-",R184)-1,1)))+1)*(Q184-P184+1),IF(F184="Coal",(YEAR(Q184)-YEAR(P184))*12+MONTH(Q184)-MONTH(P184)+1,(Q184-P184+1)))</f>
        <v>1</v>
      </c>
      <c r="C184" s="154" t="n">
        <f aca="false">IF(F184="Coal",B184*W184*12500,B184*W184)</f>
        <v>0</v>
      </c>
    </row>
    <row r="185" customFormat="false" ht="12.75" hidden="false" customHeight="false" outlineLevel="0" collapsed="false">
      <c r="A185" s="154" t="e">
        <f aca="false">VLOOKUP(G185,DDENA_USERS,2,FALSE())</f>
        <v>#N/A</v>
      </c>
      <c r="B185" s="155" t="n">
        <f aca="false">IF(ISNUMBER(FIND("Pow",F185))=TRUE(),((VALUE(MID(R185,FIND("-",R185)+1,2)))-(VALUE(MID(R185,FIND("-",R185)-1,1)))+1)*(Q185-P185+1),IF(F185="Coal",(YEAR(Q185)-YEAR(P185))*12+MONTH(Q185)-MONTH(P185)+1,(Q185-P185+1)))</f>
        <v>1</v>
      </c>
      <c r="C185" s="154" t="n">
        <f aca="false">IF(F185="Coal",B185*W185*12500,B185*W185)</f>
        <v>0</v>
      </c>
    </row>
    <row r="186" customFormat="false" ht="12.75" hidden="false" customHeight="false" outlineLevel="0" collapsed="false">
      <c r="A186" s="154" t="e">
        <f aca="false">VLOOKUP(G186,DDENA_USERS,2,FALSE())</f>
        <v>#N/A</v>
      </c>
      <c r="B186" s="155" t="n">
        <f aca="false">IF(ISNUMBER(FIND("Pow",F186))=TRUE(),((VALUE(MID(R186,FIND("-",R186)+1,2)))-(VALUE(MID(R186,FIND("-",R186)-1,1)))+1)*(Q186-P186+1),IF(F186="Coal",(YEAR(Q186)-YEAR(P186))*12+MONTH(Q186)-MONTH(P186)+1,(Q186-P186+1)))</f>
        <v>1</v>
      </c>
      <c r="C186" s="154" t="n">
        <f aca="false">IF(F186="Coal",B186*W186*12500,B186*W186)</f>
        <v>0</v>
      </c>
    </row>
    <row r="187" customFormat="false" ht="12.75" hidden="false" customHeight="false" outlineLevel="0" collapsed="false">
      <c r="A187" s="154" t="e">
        <f aca="false">VLOOKUP(G187,DDENA_USERS,2,FALSE())</f>
        <v>#N/A</v>
      </c>
      <c r="B187" s="155" t="n">
        <f aca="false">IF(ISNUMBER(FIND("Pow",F187))=TRUE(),((VALUE(MID(R187,FIND("-",R187)+1,2)))-(VALUE(MID(R187,FIND("-",R187)-1,1)))+1)*(Q187-P187+1),IF(F187="Coal",(YEAR(Q187)-YEAR(P187))*12+MONTH(Q187)-MONTH(P187)+1,(Q187-P187+1)))</f>
        <v>1</v>
      </c>
      <c r="C187" s="154" t="n">
        <f aca="false">IF(F187="Coal",B187*W187*12500,B187*W187)</f>
        <v>0</v>
      </c>
    </row>
    <row r="188" customFormat="false" ht="12.75" hidden="false" customHeight="false" outlineLevel="0" collapsed="false">
      <c r="A188" s="154" t="e">
        <f aca="false">VLOOKUP(G188,DDENA_USERS,2,FALSE())</f>
        <v>#N/A</v>
      </c>
      <c r="B188" s="155" t="n">
        <f aca="false">IF(ISNUMBER(FIND("Pow",F188))=TRUE(),((VALUE(MID(R188,FIND("-",R188)+1,2)))-(VALUE(MID(R188,FIND("-",R188)-1,1)))+1)*(Q188-P188+1),IF(F188="Coal",(YEAR(Q188)-YEAR(P188))*12+MONTH(Q188)-MONTH(P188)+1,(Q188-P188+1)))</f>
        <v>1</v>
      </c>
      <c r="C188" s="154" t="n">
        <f aca="false">IF(F188="Coal",B188*W188*12500,B188*W188)</f>
        <v>0</v>
      </c>
    </row>
    <row r="189" customFormat="false" ht="12.75" hidden="false" customHeight="false" outlineLevel="0" collapsed="false">
      <c r="A189" s="154" t="e">
        <f aca="false">VLOOKUP(G189,DDENA_USERS,2,FALSE())</f>
        <v>#N/A</v>
      </c>
      <c r="B189" s="155" t="n">
        <f aca="false">IF(ISNUMBER(FIND("Pow",F189))=TRUE(),((VALUE(MID(R189,FIND("-",R189)+1,2)))-(VALUE(MID(R189,FIND("-",R189)-1,1)))+1)*(Q189-P189+1),IF(F189="Coal",(YEAR(Q189)-YEAR(P189))*12+MONTH(Q189)-MONTH(P189)+1,(Q189-P189+1)))</f>
        <v>1</v>
      </c>
      <c r="C189" s="154" t="n">
        <f aca="false">IF(F189="Coal",B189*W189*12500,B189*W189)</f>
        <v>0</v>
      </c>
    </row>
    <row r="190" customFormat="false" ht="12.75" hidden="false" customHeight="false" outlineLevel="0" collapsed="false">
      <c r="A190" s="154" t="e">
        <f aca="false">VLOOKUP(G190,DDENA_USERS,2,FALSE())</f>
        <v>#N/A</v>
      </c>
      <c r="B190" s="155" t="n">
        <f aca="false">IF(ISNUMBER(FIND("Pow",F190))=TRUE(),((VALUE(MID(R190,FIND("-",R190)+1,2)))-(VALUE(MID(R190,FIND("-",R190)-1,1)))+1)*(Q190-P190+1),IF(F190="Coal",(YEAR(Q190)-YEAR(P190))*12+MONTH(Q190)-MONTH(P190)+1,(Q190-P190+1)))</f>
        <v>1</v>
      </c>
      <c r="C190" s="154" t="n">
        <f aca="false">IF(F190="Coal",B190*W190*12500,B190*W190)</f>
        <v>0</v>
      </c>
    </row>
    <row r="191" customFormat="false" ht="12.75" hidden="false" customHeight="false" outlineLevel="0" collapsed="false">
      <c r="A191" s="154" t="e">
        <f aca="false">VLOOKUP(G191,DDENA_USERS,2,FALSE())</f>
        <v>#N/A</v>
      </c>
      <c r="B191" s="155" t="n">
        <f aca="false">IF(ISNUMBER(FIND("Pow",F191))=TRUE(),((VALUE(MID(R191,FIND("-",R191)+1,2)))-(VALUE(MID(R191,FIND("-",R191)-1,1)))+1)*(Q191-P191+1),IF(F191="Coal",(YEAR(Q191)-YEAR(P191))*12+MONTH(Q191)-MONTH(P191)+1,(Q191-P191+1)))</f>
        <v>1</v>
      </c>
      <c r="C191" s="154" t="n">
        <f aca="false">IF(F191="Coal",B191*W191*12500,B191*W191)</f>
        <v>0</v>
      </c>
    </row>
    <row r="192" customFormat="false" ht="12.75" hidden="false" customHeight="false" outlineLevel="0" collapsed="false">
      <c r="A192" s="154" t="e">
        <f aca="false">VLOOKUP(G192,DDENA_USERS,2,FALSE())</f>
        <v>#N/A</v>
      </c>
      <c r="B192" s="155" t="n">
        <f aca="false">IF(ISNUMBER(FIND("Pow",F192))=TRUE(),((VALUE(MID(R192,FIND("-",R192)+1,2)))-(VALUE(MID(R192,FIND("-",R192)-1,1)))+1)*(Q192-P192+1),IF(F192="Coal",(YEAR(Q192)-YEAR(P192))*12+MONTH(Q192)-MONTH(P192)+1,(Q192-P192+1)))</f>
        <v>1</v>
      </c>
      <c r="C192" s="154" t="n">
        <f aca="false">IF(F192="Coal",B192*W192*12500,B192*W192)</f>
        <v>0</v>
      </c>
    </row>
    <row r="193" customFormat="false" ht="12.75" hidden="false" customHeight="false" outlineLevel="0" collapsed="false">
      <c r="A193" s="154" t="e">
        <f aca="false">VLOOKUP(G193,DDENA_USERS,2,FALSE())</f>
        <v>#N/A</v>
      </c>
      <c r="B193" s="155" t="n">
        <f aca="false">IF(ISNUMBER(FIND("Pow",F193))=TRUE(),((VALUE(MID(R193,FIND("-",R193)+1,2)))-(VALUE(MID(R193,FIND("-",R193)-1,1)))+1)*(Q193-P193+1),IF(F193="Coal",(YEAR(Q193)-YEAR(P193))*12+MONTH(Q193)-MONTH(P193)+1,(Q193-P193+1)))</f>
        <v>1</v>
      </c>
      <c r="C193" s="154" t="n">
        <f aca="false">IF(F193="Coal",B193*W193*12500,B193*W193)</f>
        <v>0</v>
      </c>
    </row>
    <row r="194" customFormat="false" ht="12.75" hidden="false" customHeight="false" outlineLevel="0" collapsed="false">
      <c r="A194" s="154" t="e">
        <f aca="false">VLOOKUP(G194,DDENA_USERS,2,FALSE())</f>
        <v>#N/A</v>
      </c>
      <c r="B194" s="155" t="n">
        <f aca="false">IF(ISNUMBER(FIND("Pow",F194))=TRUE(),((VALUE(MID(R194,FIND("-",R194)+1,2)))-(VALUE(MID(R194,FIND("-",R194)-1,1)))+1)*(Q194-P194+1),IF(F194="Coal",(YEAR(Q194)-YEAR(P194))*12+MONTH(Q194)-MONTH(P194)+1,(Q194-P194+1)))</f>
        <v>1</v>
      </c>
      <c r="C194" s="154" t="n">
        <f aca="false">IF(F194="Coal",B194*W194*12500,B194*W194)</f>
        <v>0</v>
      </c>
    </row>
    <row r="195" customFormat="false" ht="12.75" hidden="false" customHeight="false" outlineLevel="0" collapsed="false">
      <c r="A195" s="154" t="e">
        <f aca="false">VLOOKUP(G195,DDENA_USERS,2,FALSE())</f>
        <v>#N/A</v>
      </c>
      <c r="B195" s="155" t="n">
        <f aca="false">IF(ISNUMBER(FIND("Pow",F195))=TRUE(),((VALUE(MID(R195,FIND("-",R195)+1,2)))-(VALUE(MID(R195,FIND("-",R195)-1,1)))+1)*(Q195-P195+1),IF(F195="Coal",(YEAR(Q195)-YEAR(P195))*12+MONTH(Q195)-MONTH(P195)+1,(Q195-P195+1)))</f>
        <v>1</v>
      </c>
      <c r="C195" s="154" t="n">
        <f aca="false">IF(F195="Coal",B195*W195*12500,B195*W195)</f>
        <v>0</v>
      </c>
    </row>
    <row r="196" customFormat="false" ht="12.75" hidden="false" customHeight="false" outlineLevel="0" collapsed="false">
      <c r="A196" s="154" t="e">
        <f aca="false">VLOOKUP(G196,DDENA_USERS,2,FALSE())</f>
        <v>#N/A</v>
      </c>
      <c r="B196" s="155" t="n">
        <f aca="false">IF(ISNUMBER(FIND("Pow",F196))=TRUE(),((VALUE(MID(R196,FIND("-",R196)+1,2)))-(VALUE(MID(R196,FIND("-",R196)-1,1)))+1)*(Q196-P196+1),IF(F196="Coal",(YEAR(Q196)-YEAR(P196))*12+MONTH(Q196)-MONTH(P196)+1,(Q196-P196+1)))</f>
        <v>1</v>
      </c>
      <c r="C196" s="154" t="n">
        <f aca="false">IF(F196="Coal",B196*W196*12500,B196*W196)</f>
        <v>0</v>
      </c>
    </row>
    <row r="197" customFormat="false" ht="12.75" hidden="false" customHeight="false" outlineLevel="0" collapsed="false">
      <c r="A197" s="154" t="e">
        <f aca="false">VLOOKUP(G197,DDENA_USERS,2,FALSE())</f>
        <v>#N/A</v>
      </c>
      <c r="B197" s="155" t="n">
        <f aca="false">IF(ISNUMBER(FIND("Pow",F197))=TRUE(),((VALUE(MID(R197,FIND("-",R197)+1,2)))-(VALUE(MID(R197,FIND("-",R197)-1,1)))+1)*(Q197-P197+1),IF(F197="Coal",(YEAR(Q197)-YEAR(P197))*12+MONTH(Q197)-MONTH(P197)+1,(Q197-P197+1)))</f>
        <v>1</v>
      </c>
      <c r="C197" s="154" t="n">
        <f aca="false">IF(F197="Coal",B197*W197*12500,B197*W197)</f>
        <v>0</v>
      </c>
    </row>
    <row r="198" customFormat="false" ht="12.75" hidden="false" customHeight="false" outlineLevel="0" collapsed="false">
      <c r="A198" s="154" t="e">
        <f aca="false">VLOOKUP(G198,DDENA_USERS,2,FALSE())</f>
        <v>#N/A</v>
      </c>
      <c r="B198" s="155" t="n">
        <f aca="false">IF(ISNUMBER(FIND("Pow",F198))=TRUE(),((VALUE(MID(R198,FIND("-",R198)+1,2)))-(VALUE(MID(R198,FIND("-",R198)-1,1)))+1)*(Q198-P198+1),IF(F198="Coal",(YEAR(Q198)-YEAR(P198))*12+MONTH(Q198)-MONTH(P198)+1,(Q198-P198+1)))</f>
        <v>1</v>
      </c>
      <c r="C198" s="154" t="n">
        <f aca="false">IF(F198="Coal",B198*W198*12500,B198*W198)</f>
        <v>0</v>
      </c>
    </row>
    <row r="199" customFormat="false" ht="12.75" hidden="false" customHeight="false" outlineLevel="0" collapsed="false">
      <c r="A199" s="154" t="e">
        <f aca="false">VLOOKUP(G199,DDENA_USERS,2,FALSE())</f>
        <v>#N/A</v>
      </c>
      <c r="B199" s="155" t="n">
        <f aca="false">IF(ISNUMBER(FIND("Pow",F199))=TRUE(),((VALUE(MID(R199,FIND("-",R199)+1,2)))-(VALUE(MID(R199,FIND("-",R199)-1,1)))+1)*(Q199-P199+1),IF(F199="Coal",(YEAR(Q199)-YEAR(P199))*12+MONTH(Q199)-MONTH(P199)+1,(Q199-P199+1)))</f>
        <v>1</v>
      </c>
      <c r="C199" s="154" t="n">
        <f aca="false">IF(F199="Coal",B199*W199*12500,B199*W199)</f>
        <v>0</v>
      </c>
    </row>
    <row r="200" customFormat="false" ht="12.75" hidden="false" customHeight="false" outlineLevel="0" collapsed="false">
      <c r="A200" s="154" t="e">
        <f aca="false">VLOOKUP(G200,DDENA_USERS,2,FALSE())</f>
        <v>#N/A</v>
      </c>
      <c r="B200" s="155" t="n">
        <f aca="false">IF(ISNUMBER(FIND("Pow",F200))=TRUE(),((VALUE(MID(R200,FIND("-",R200)+1,2)))-(VALUE(MID(R200,FIND("-",R200)-1,1)))+1)*(Q200-P200+1),IF(F200="Coal",(YEAR(Q200)-YEAR(P200))*12+MONTH(Q200)-MONTH(P200)+1,(Q200-P200+1)))</f>
        <v>1</v>
      </c>
      <c r="C200" s="154" t="n">
        <f aca="false">IF(F200="Coal",B200*W200*12500,B200*W200)</f>
        <v>0</v>
      </c>
    </row>
    <row r="201" customFormat="false" ht="12.75" hidden="false" customHeight="false" outlineLevel="0" collapsed="false">
      <c r="A201" s="154" t="e">
        <f aca="false">VLOOKUP(G201,DDENA_USERS,2,FALSE())</f>
        <v>#N/A</v>
      </c>
      <c r="B201" s="155" t="n">
        <f aca="false">IF(ISNUMBER(FIND("Pow",F201))=TRUE(),((VALUE(MID(R201,FIND("-",R201)+1,2)))-(VALUE(MID(R201,FIND("-",R201)-1,1)))+1)*(Q201-P201+1),IF(F201="Coal",(YEAR(Q201)-YEAR(P201))*12+MONTH(Q201)-MONTH(P201)+1,(Q201-P201+1)))</f>
        <v>1</v>
      </c>
      <c r="C201" s="154" t="n">
        <f aca="false">IF(F201="Coal",B201*W201*12500,B201*W201)</f>
        <v>0</v>
      </c>
    </row>
    <row r="202" customFormat="false" ht="12.75" hidden="false" customHeight="false" outlineLevel="0" collapsed="false">
      <c r="A202" s="154" t="e">
        <f aca="false">VLOOKUP(G202,DDENA_USERS,2,FALSE())</f>
        <v>#N/A</v>
      </c>
      <c r="B202" s="155" t="n">
        <f aca="false">IF(ISNUMBER(FIND("Pow",F202))=TRUE(),((VALUE(MID(R202,FIND("-",R202)+1,2)))-(VALUE(MID(R202,FIND("-",R202)-1,1)))+1)*(Q202-P202+1),IF(F202="Coal",(YEAR(Q202)-YEAR(P202))*12+MONTH(Q202)-MONTH(P202)+1,(Q202-P202+1)))</f>
        <v>1</v>
      </c>
      <c r="C202" s="154" t="n">
        <f aca="false">IF(F202="Coal",B202*W202*12500,B202*W202)</f>
        <v>0</v>
      </c>
    </row>
    <row r="203" customFormat="false" ht="12.75" hidden="false" customHeight="false" outlineLevel="0" collapsed="false">
      <c r="A203" s="154" t="e">
        <f aca="false">VLOOKUP(G203,DDENA_USERS,2,FALSE())</f>
        <v>#N/A</v>
      </c>
      <c r="B203" s="155" t="n">
        <f aca="false">IF(ISNUMBER(FIND("Pow",F203))=TRUE(),((VALUE(MID(R203,FIND("-",R203)+1,2)))-(VALUE(MID(R203,FIND("-",R203)-1,1)))+1)*(Q203-P203+1),IF(F203="Coal",(YEAR(Q203)-YEAR(P203))*12+MONTH(Q203)-MONTH(P203)+1,(Q203-P203+1)))</f>
        <v>1</v>
      </c>
      <c r="C203" s="154" t="n">
        <f aca="false">IF(F203="Coal",B203*W203*12500,B203*W203)</f>
        <v>0</v>
      </c>
    </row>
    <row r="204" customFormat="false" ht="12.75" hidden="false" customHeight="false" outlineLevel="0" collapsed="false">
      <c r="A204" s="154" t="e">
        <f aca="false">VLOOKUP(G204,DDENA_USERS,2,FALSE())</f>
        <v>#N/A</v>
      </c>
      <c r="B204" s="155" t="n">
        <f aca="false">IF(ISNUMBER(FIND("Pow",F204))=TRUE(),((VALUE(MID(R204,FIND("-",R204)+1,2)))-(VALUE(MID(R204,FIND("-",R204)-1,1)))+1)*(Q204-P204+1),IF(F204="Coal",(YEAR(Q204)-YEAR(P204))*12+MONTH(Q204)-MONTH(P204)+1,(Q204-P204+1)))</f>
        <v>1</v>
      </c>
      <c r="C204" s="154" t="n">
        <f aca="false">IF(F204="Coal",B204*W204*12500,B204*W204)</f>
        <v>0</v>
      </c>
    </row>
    <row r="205" customFormat="false" ht="12.75" hidden="false" customHeight="false" outlineLevel="0" collapsed="false">
      <c r="A205" s="154" t="e">
        <f aca="false">VLOOKUP(G205,DDENA_USERS,2,FALSE())</f>
        <v>#N/A</v>
      </c>
      <c r="B205" s="155" t="n">
        <f aca="false">IF(ISNUMBER(FIND("Pow",F205))=TRUE(),((VALUE(MID(R205,FIND("-",R205)+1,2)))-(VALUE(MID(R205,FIND("-",R205)-1,1)))+1)*(Q205-P205+1),IF(F205="Coal",(YEAR(Q205)-YEAR(P205))*12+MONTH(Q205)-MONTH(P205)+1,(Q205-P205+1)))</f>
        <v>1</v>
      </c>
      <c r="C205" s="154" t="n">
        <f aca="false">IF(F205="Coal",B205*W205*12500,B205*W205)</f>
        <v>0</v>
      </c>
    </row>
    <row r="206" customFormat="false" ht="12.75" hidden="false" customHeight="false" outlineLevel="0" collapsed="false">
      <c r="A206" s="154" t="e">
        <f aca="false">VLOOKUP(G206,DDENA_USERS,2,FALSE())</f>
        <v>#N/A</v>
      </c>
      <c r="B206" s="155" t="n">
        <f aca="false">IF(ISNUMBER(FIND("Pow",F206))=TRUE(),((VALUE(MID(R206,FIND("-",R206)+1,2)))-(VALUE(MID(R206,FIND("-",R206)-1,1)))+1)*(Q206-P206+1),IF(F206="Coal",(YEAR(Q206)-YEAR(P206))*12+MONTH(Q206)-MONTH(P206)+1,(Q206-P206+1)))</f>
        <v>1</v>
      </c>
      <c r="C206" s="154" t="n">
        <f aca="false">IF(F206="Coal",B206*W206*12500,B206*W206)</f>
        <v>0</v>
      </c>
    </row>
    <row r="207" customFormat="false" ht="12.75" hidden="false" customHeight="false" outlineLevel="0" collapsed="false">
      <c r="A207" s="154" t="e">
        <f aca="false">VLOOKUP(G207,DDENA_USERS,2,FALSE())</f>
        <v>#N/A</v>
      </c>
      <c r="B207" s="155" t="n">
        <f aca="false">IF(ISNUMBER(FIND("Pow",F207))=TRUE(),((VALUE(MID(R207,FIND("-",R207)+1,2)))-(VALUE(MID(R207,FIND("-",R207)-1,1)))+1)*(Q207-P207+1),IF(F207="Coal",(YEAR(Q207)-YEAR(P207))*12+MONTH(Q207)-MONTH(P207)+1,(Q207-P207+1)))</f>
        <v>1</v>
      </c>
      <c r="C207" s="154" t="n">
        <f aca="false">IF(F207="Coal",B207*W207*12500,B207*W207)</f>
        <v>0</v>
      </c>
    </row>
    <row r="208" customFormat="false" ht="12.75" hidden="false" customHeight="false" outlineLevel="0" collapsed="false">
      <c r="A208" s="154" t="e">
        <f aca="false">VLOOKUP(G208,DDENA_USERS,2,FALSE())</f>
        <v>#N/A</v>
      </c>
      <c r="B208" s="155" t="n">
        <f aca="false">IF(ISNUMBER(FIND("Pow",F208))=TRUE(),((VALUE(MID(R208,FIND("-",R208)+1,2)))-(VALUE(MID(R208,FIND("-",R208)-1,1)))+1)*(Q208-P208+1),IF(F208="Coal",(YEAR(Q208)-YEAR(P208))*12+MONTH(Q208)-MONTH(P208)+1,(Q208-P208+1)))</f>
        <v>1</v>
      </c>
      <c r="C208" s="154" t="n">
        <f aca="false">IF(F208="Coal",B208*W208*12500,B208*W208)</f>
        <v>0</v>
      </c>
    </row>
    <row r="209" customFormat="false" ht="12.75" hidden="false" customHeight="false" outlineLevel="0" collapsed="false">
      <c r="A209" s="154" t="e">
        <f aca="false">VLOOKUP(G209,DDENA_USERS,2,FALSE())</f>
        <v>#N/A</v>
      </c>
      <c r="B209" s="155" t="n">
        <f aca="false">IF(ISNUMBER(FIND("Pow",F209))=TRUE(),((VALUE(MID(R209,FIND("-",R209)+1,2)))-(VALUE(MID(R209,FIND("-",R209)-1,1)))+1)*(Q209-P209+1),IF(F209="Coal",(YEAR(Q209)-YEAR(P209))*12+MONTH(Q209)-MONTH(P209)+1,(Q209-P209+1)))</f>
        <v>1</v>
      </c>
      <c r="C209" s="154" t="n">
        <f aca="false">IF(F209="Coal",B209*W209*12500,B209*W209)</f>
        <v>0</v>
      </c>
    </row>
    <row r="210" customFormat="false" ht="12.75" hidden="false" customHeight="false" outlineLevel="0" collapsed="false">
      <c r="A210" s="154" t="e">
        <f aca="false">VLOOKUP(G210,DDENA_USERS,2,FALSE())</f>
        <v>#N/A</v>
      </c>
      <c r="B210" s="155" t="n">
        <f aca="false">IF(ISNUMBER(FIND("Pow",F210))=TRUE(),((VALUE(MID(R210,FIND("-",R210)+1,2)))-(VALUE(MID(R210,FIND("-",R210)-1,1)))+1)*(Q210-P210+1),IF(F210="Coal",(YEAR(Q210)-YEAR(P210))*12+MONTH(Q210)-MONTH(P210)+1,(Q210-P210+1)))</f>
        <v>1</v>
      </c>
      <c r="C210" s="154" t="n">
        <f aca="false">IF(F210="Coal",B210*W210*12500,B210*W210)</f>
        <v>0</v>
      </c>
    </row>
    <row r="211" customFormat="false" ht="12.75" hidden="false" customHeight="false" outlineLevel="0" collapsed="false">
      <c r="A211" s="154" t="e">
        <f aca="false">VLOOKUP(G211,DDENA_USERS,2,FALSE())</f>
        <v>#N/A</v>
      </c>
      <c r="B211" s="155" t="n">
        <f aca="false">IF(ISNUMBER(FIND("Pow",F211))=TRUE(),((VALUE(MID(R211,FIND("-",R211)+1,2)))-(VALUE(MID(R211,FIND("-",R211)-1,1)))+1)*(Q211-P211+1),IF(F211="Coal",(YEAR(Q211)-YEAR(P211))*12+MONTH(Q211)-MONTH(P211)+1,(Q211-P211+1)))</f>
        <v>1</v>
      </c>
      <c r="C211" s="154" t="n">
        <f aca="false">IF(F211="Coal",B211*W211*12500,B211*W211)</f>
        <v>0</v>
      </c>
    </row>
    <row r="212" customFormat="false" ht="12.75" hidden="false" customHeight="false" outlineLevel="0" collapsed="false">
      <c r="A212" s="154" t="e">
        <f aca="false">VLOOKUP(G212,DDENA_USERS,2,FALSE())</f>
        <v>#N/A</v>
      </c>
      <c r="B212" s="155" t="n">
        <f aca="false">IF(ISNUMBER(FIND("Pow",F212))=TRUE(),((VALUE(MID(R212,FIND("-",R212)+1,2)))-(VALUE(MID(R212,FIND("-",R212)-1,1)))+1)*(Q212-P212+1),IF(F212="Coal",(YEAR(Q212)-YEAR(P212))*12+MONTH(Q212)-MONTH(P212)+1,(Q212-P212+1)))</f>
        <v>1</v>
      </c>
      <c r="C212" s="154" t="n">
        <f aca="false">IF(F212="Coal",B212*W212*12500,B212*W212)</f>
        <v>0</v>
      </c>
    </row>
    <row r="213" customFormat="false" ht="12.75" hidden="false" customHeight="false" outlineLevel="0" collapsed="false">
      <c r="A213" s="154" t="e">
        <f aca="false">VLOOKUP(G213,DDENA_USERS,2,FALSE())</f>
        <v>#N/A</v>
      </c>
      <c r="B213" s="155" t="n">
        <f aca="false">IF(ISNUMBER(FIND("Pow",F213))=TRUE(),((VALUE(MID(R213,FIND("-",R213)+1,2)))-(VALUE(MID(R213,FIND("-",R213)-1,1)))+1)*(Q213-P213+1),IF(F213="Coal",(YEAR(Q213)-YEAR(P213))*12+MONTH(Q213)-MONTH(P213)+1,(Q213-P213+1)))</f>
        <v>1</v>
      </c>
      <c r="C213" s="154" t="n">
        <f aca="false">IF(F213="Coal",B213*W213*12500,B213*W213)</f>
        <v>0</v>
      </c>
    </row>
    <row r="214" customFormat="false" ht="12.75" hidden="false" customHeight="false" outlineLevel="0" collapsed="false">
      <c r="A214" s="154" t="e">
        <f aca="false">VLOOKUP(G214,DDENA_USERS,2,FALSE())</f>
        <v>#N/A</v>
      </c>
      <c r="B214" s="155" t="n">
        <f aca="false">IF(ISNUMBER(FIND("Pow",F214))=TRUE(),((VALUE(MID(R214,FIND("-",R214)+1,2)))-(VALUE(MID(R214,FIND("-",R214)-1,1)))+1)*(Q214-P214+1),IF(F214="Coal",(YEAR(Q214)-YEAR(P214))*12+MONTH(Q214)-MONTH(P214)+1,(Q214-P214+1)))</f>
        <v>1</v>
      </c>
      <c r="C214" s="154" t="n">
        <f aca="false">IF(F214="Coal",B214*W214*12500,B214*W214)</f>
        <v>0</v>
      </c>
    </row>
    <row r="215" customFormat="false" ht="12.75" hidden="false" customHeight="false" outlineLevel="0" collapsed="false">
      <c r="A215" s="154" t="e">
        <f aca="false">VLOOKUP(G215,DDENA_USERS,2,FALSE())</f>
        <v>#N/A</v>
      </c>
      <c r="B215" s="155" t="n">
        <f aca="false">IF(ISNUMBER(FIND("Pow",F215))=TRUE(),((VALUE(MID(R215,FIND("-",R215)+1,2)))-(VALUE(MID(R215,FIND("-",R215)-1,1)))+1)*(Q215-P215+1),IF(F215="Coal",(YEAR(Q215)-YEAR(P215))*12+MONTH(Q215)-MONTH(P215)+1,(Q215-P215+1)))</f>
        <v>1</v>
      </c>
      <c r="C215" s="154" t="n">
        <f aca="false">IF(F215="Coal",B215*W215*12500,B215*W215)</f>
        <v>0</v>
      </c>
    </row>
    <row r="216" customFormat="false" ht="12.75" hidden="false" customHeight="false" outlineLevel="0" collapsed="false">
      <c r="A216" s="154" t="e">
        <f aca="false">VLOOKUP(G216,DDENA_USERS,2,FALSE())</f>
        <v>#N/A</v>
      </c>
      <c r="B216" s="155" t="n">
        <f aca="false">IF(ISNUMBER(FIND("Pow",F216))=TRUE(),((VALUE(MID(R216,FIND("-",R216)+1,2)))-(VALUE(MID(R216,FIND("-",R216)-1,1)))+1)*(Q216-P216+1),IF(F216="Coal",(YEAR(Q216)-YEAR(P216))*12+MONTH(Q216)-MONTH(P216)+1,(Q216-P216+1)))</f>
        <v>1</v>
      </c>
      <c r="C216" s="154" t="n">
        <f aca="false">IF(F216="Coal",B216*W216*12500,B216*W216)</f>
        <v>0</v>
      </c>
    </row>
    <row r="217" customFormat="false" ht="12.75" hidden="false" customHeight="false" outlineLevel="0" collapsed="false">
      <c r="A217" s="154" t="e">
        <f aca="false">VLOOKUP(G217,DDENA_USERS,2,FALSE())</f>
        <v>#N/A</v>
      </c>
      <c r="B217" s="155" t="n">
        <f aca="false">IF(ISNUMBER(FIND("Pow",F217))=TRUE(),((VALUE(MID(R217,FIND("-",R217)+1,2)))-(VALUE(MID(R217,FIND("-",R217)-1,1)))+1)*(Q217-P217+1),IF(F217="Coal",(YEAR(Q217)-YEAR(P217))*12+MONTH(Q217)-MONTH(P217)+1,(Q217-P217+1)))</f>
        <v>1</v>
      </c>
      <c r="C217" s="154" t="n">
        <f aca="false">IF(F217="Coal",B217*W217*12500,B217*W217)</f>
        <v>0</v>
      </c>
    </row>
    <row r="218" customFormat="false" ht="12.75" hidden="false" customHeight="false" outlineLevel="0" collapsed="false">
      <c r="A218" s="154" t="e">
        <f aca="false">VLOOKUP(G218,DDENA_USERS,2,FALSE())</f>
        <v>#N/A</v>
      </c>
      <c r="B218" s="155" t="n">
        <f aca="false">IF(ISNUMBER(FIND("Pow",F218))=TRUE(),((VALUE(MID(R218,FIND("-",R218)+1,2)))-(VALUE(MID(R218,FIND("-",R218)-1,1)))+1)*(Q218-P218+1),IF(F218="Coal",(YEAR(Q218)-YEAR(P218))*12+MONTH(Q218)-MONTH(P218)+1,(Q218-P218+1)))</f>
        <v>1</v>
      </c>
      <c r="C218" s="154" t="n">
        <f aca="false">IF(F218="Coal",B218*W218*12500,B218*W218)</f>
        <v>0</v>
      </c>
    </row>
    <row r="219" customFormat="false" ht="12.75" hidden="false" customHeight="false" outlineLevel="0" collapsed="false">
      <c r="A219" s="154" t="e">
        <f aca="false">VLOOKUP(G219,DDENA_USERS,2,FALSE())</f>
        <v>#N/A</v>
      </c>
      <c r="B219" s="155" t="n">
        <f aca="false">IF(ISNUMBER(FIND("Pow",F219))=TRUE(),((VALUE(MID(R219,FIND("-",R219)+1,2)))-(VALUE(MID(R219,FIND("-",R219)-1,1)))+1)*(Q219-P219+1),IF(F219="Coal",(YEAR(Q219)-YEAR(P219))*12+MONTH(Q219)-MONTH(P219)+1,(Q219-P219+1)))</f>
        <v>1</v>
      </c>
      <c r="C219" s="154" t="n">
        <f aca="false">IF(F219="Coal",B219*W219*12500,B219*W219)</f>
        <v>0</v>
      </c>
    </row>
    <row r="220" customFormat="false" ht="12.75" hidden="false" customHeight="false" outlineLevel="0" collapsed="false">
      <c r="A220" s="154" t="e">
        <f aca="false">VLOOKUP(G220,DDENA_USERS,2,FALSE())</f>
        <v>#N/A</v>
      </c>
      <c r="B220" s="155" t="n">
        <f aca="false">IF(ISNUMBER(FIND("Pow",F220))=TRUE(),((VALUE(MID(R220,FIND("-",R220)+1,2)))-(VALUE(MID(R220,FIND("-",R220)-1,1)))+1)*(Q220-P220+1),IF(F220="Coal",(YEAR(Q220)-YEAR(P220))*12+MONTH(Q220)-MONTH(P220)+1,(Q220-P220+1)))</f>
        <v>1</v>
      </c>
      <c r="C220" s="154" t="n">
        <f aca="false">IF(F220="Coal",B220*W220*12500,B220*W220)</f>
        <v>0</v>
      </c>
    </row>
    <row r="221" customFormat="false" ht="12.75" hidden="false" customHeight="false" outlineLevel="0" collapsed="false">
      <c r="A221" s="154" t="e">
        <f aca="false">VLOOKUP(G221,DDENA_USERS,2,FALSE())</f>
        <v>#N/A</v>
      </c>
      <c r="B221" s="155" t="n">
        <f aca="false">IF(ISNUMBER(FIND("Pow",F221))=TRUE(),((VALUE(MID(R221,FIND("-",R221)+1,2)))-(VALUE(MID(R221,FIND("-",R221)-1,1)))+1)*(Q221-P221+1),IF(F221="Coal",(YEAR(Q221)-YEAR(P221))*12+MONTH(Q221)-MONTH(P221)+1,(Q221-P221+1)))</f>
        <v>1</v>
      </c>
      <c r="C221" s="154" t="n">
        <f aca="false">IF(F221="Coal",B221*W221*12500,B221*W221)</f>
        <v>0</v>
      </c>
    </row>
    <row r="222" customFormat="false" ht="12.75" hidden="false" customHeight="false" outlineLevel="0" collapsed="false">
      <c r="A222" s="154" t="e">
        <f aca="false">VLOOKUP(G222,DDENA_USERS,2,FALSE())</f>
        <v>#N/A</v>
      </c>
      <c r="B222" s="155" t="n">
        <f aca="false">IF(ISNUMBER(FIND("Pow",F222))=TRUE(),((VALUE(MID(R222,FIND("-",R222)+1,2)))-(VALUE(MID(R222,FIND("-",R222)-1,1)))+1)*(Q222-P222+1),IF(F222="Coal",(YEAR(Q222)-YEAR(P222))*12+MONTH(Q222)-MONTH(P222)+1,(Q222-P222+1)))</f>
        <v>1</v>
      </c>
      <c r="C222" s="154" t="n">
        <f aca="false">IF(F222="Coal",B222*W222*12500,B222*W222)</f>
        <v>0</v>
      </c>
    </row>
    <row r="223" customFormat="false" ht="12.75" hidden="false" customHeight="false" outlineLevel="0" collapsed="false">
      <c r="A223" s="154" t="e">
        <f aca="false">VLOOKUP(G223,DDENA_USERS,2,FALSE())</f>
        <v>#N/A</v>
      </c>
      <c r="B223" s="155" t="n">
        <f aca="false">IF(ISNUMBER(FIND("Pow",F223))=TRUE(),((VALUE(MID(R223,FIND("-",R223)+1,2)))-(VALUE(MID(R223,FIND("-",R223)-1,1)))+1)*(Q223-P223+1),IF(F223="Coal",(YEAR(Q223)-YEAR(P223))*12+MONTH(Q223)-MONTH(P223)+1,(Q223-P223+1)))</f>
        <v>1</v>
      </c>
      <c r="C223" s="154" t="n">
        <f aca="false">IF(F223="Coal",B223*W223*12500,B223*W223)</f>
        <v>0</v>
      </c>
    </row>
    <row r="224" customFormat="false" ht="12.75" hidden="false" customHeight="false" outlineLevel="0" collapsed="false">
      <c r="A224" s="154" t="e">
        <f aca="false">VLOOKUP(G224,DDENA_USERS,2,FALSE())</f>
        <v>#N/A</v>
      </c>
      <c r="B224" s="155" t="n">
        <f aca="false">IF(ISNUMBER(FIND("Pow",F224))=TRUE(),((VALUE(MID(R224,FIND("-",R224)+1,2)))-(VALUE(MID(R224,FIND("-",R224)-1,1)))+1)*(Q224-P224+1),IF(F224="Coal",(YEAR(Q224)-YEAR(P224))*12+MONTH(Q224)-MONTH(P224)+1,(Q224-P224+1)))</f>
        <v>1</v>
      </c>
      <c r="C224" s="154" t="n">
        <f aca="false">IF(F224="Coal",B224*W224*12500,B224*W224)</f>
        <v>0</v>
      </c>
    </row>
    <row r="225" customFormat="false" ht="12.75" hidden="false" customHeight="false" outlineLevel="0" collapsed="false">
      <c r="A225" s="154" t="e">
        <f aca="false">VLOOKUP(G225,DDENA_USERS,2,FALSE())</f>
        <v>#N/A</v>
      </c>
      <c r="B225" s="155" t="n">
        <f aca="false">IF(ISNUMBER(FIND("Pow",F225))=TRUE(),((VALUE(MID(R225,FIND("-",R225)+1,2)))-(VALUE(MID(R225,FIND("-",R225)-1,1)))+1)*(Q225-P225+1),IF(F225="Coal",(YEAR(Q225)-YEAR(P225))*12+MONTH(Q225)-MONTH(P225)+1,(Q225-P225+1)))</f>
        <v>1</v>
      </c>
      <c r="C225" s="154" t="n">
        <f aca="false">IF(F225="Coal",B225*W225*12500,B225*W225)</f>
        <v>0</v>
      </c>
    </row>
    <row r="226" customFormat="false" ht="12.75" hidden="false" customHeight="false" outlineLevel="0" collapsed="false">
      <c r="A226" s="154" t="e">
        <f aca="false">VLOOKUP(G226,DDENA_USERS,2,FALSE())</f>
        <v>#N/A</v>
      </c>
      <c r="B226" s="155" t="n">
        <f aca="false">IF(ISNUMBER(FIND("Pow",F226))=TRUE(),((VALUE(MID(R226,FIND("-",R226)+1,2)))-(VALUE(MID(R226,FIND("-",R226)-1,1)))+1)*(Q226-P226+1),IF(F226="Coal",(YEAR(Q226)-YEAR(P226))*12+MONTH(Q226)-MONTH(P226)+1,(Q226-P226+1)))</f>
        <v>1</v>
      </c>
      <c r="C226" s="154" t="n">
        <f aca="false">IF(F226="Coal",B226*W226*12500,B226*W226)</f>
        <v>0</v>
      </c>
    </row>
    <row r="227" customFormat="false" ht="12.75" hidden="false" customHeight="false" outlineLevel="0" collapsed="false">
      <c r="A227" s="154" t="e">
        <f aca="false">VLOOKUP(G227,DDENA_USERS,2,FALSE())</f>
        <v>#N/A</v>
      </c>
      <c r="B227" s="155" t="n">
        <f aca="false">IF(ISNUMBER(FIND("Pow",F227))=TRUE(),((VALUE(MID(R227,FIND("-",R227)+1,2)))-(VALUE(MID(R227,FIND("-",R227)-1,1)))+1)*(Q227-P227+1),IF(F227="Coal",(YEAR(Q227)-YEAR(P227))*12+MONTH(Q227)-MONTH(P227)+1,(Q227-P227+1)))</f>
        <v>1</v>
      </c>
      <c r="C227" s="154" t="n">
        <f aca="false">IF(F227="Coal",B227*W227*12500,B227*W227)</f>
        <v>0</v>
      </c>
    </row>
    <row r="228" customFormat="false" ht="12.75" hidden="false" customHeight="false" outlineLevel="0" collapsed="false">
      <c r="A228" s="154" t="e">
        <f aca="false">VLOOKUP(G228,DDENA_USERS,2,FALSE())</f>
        <v>#N/A</v>
      </c>
      <c r="B228" s="155" t="n">
        <f aca="false">IF(ISNUMBER(FIND("Pow",F228))=TRUE(),((VALUE(MID(R228,FIND("-",R228)+1,2)))-(VALUE(MID(R228,FIND("-",R228)-1,1)))+1)*(Q228-P228+1),IF(F228="Coal",(YEAR(Q228)-YEAR(P228))*12+MONTH(Q228)-MONTH(P228)+1,(Q228-P228+1)))</f>
        <v>1</v>
      </c>
      <c r="C228" s="154" t="n">
        <f aca="false">IF(F228="Coal",B228*W228*12500,B228*W228)</f>
        <v>0</v>
      </c>
    </row>
    <row r="229" customFormat="false" ht="12.75" hidden="false" customHeight="false" outlineLevel="0" collapsed="false">
      <c r="A229" s="154" t="e">
        <f aca="false">VLOOKUP(G229,DDENA_USERS,2,FALSE())</f>
        <v>#N/A</v>
      </c>
      <c r="B229" s="155" t="n">
        <f aca="false">IF(ISNUMBER(FIND("Pow",F229))=TRUE(),((VALUE(MID(R229,FIND("-",R229)+1,2)))-(VALUE(MID(R229,FIND("-",R229)-1,1)))+1)*(Q229-P229+1),IF(F229="Coal",(YEAR(Q229)-YEAR(P229))*12+MONTH(Q229)-MONTH(P229)+1,(Q229-P229+1)))</f>
        <v>1</v>
      </c>
      <c r="C229" s="154" t="n">
        <f aca="false">IF(F229="Coal",B229*W229*12500,B229*W229)</f>
        <v>0</v>
      </c>
    </row>
    <row r="230" customFormat="false" ht="12.75" hidden="false" customHeight="false" outlineLevel="0" collapsed="false">
      <c r="A230" s="154" t="e">
        <f aca="false">VLOOKUP(G230,DDENA_USERS,2,FALSE())</f>
        <v>#N/A</v>
      </c>
      <c r="B230" s="155" t="n">
        <f aca="false">IF(ISNUMBER(FIND("Pow",F230))=TRUE(),((VALUE(MID(R230,FIND("-",R230)+1,2)))-(VALUE(MID(R230,FIND("-",R230)-1,1)))+1)*(Q230-P230+1),IF(F230="Coal",(YEAR(Q230)-YEAR(P230))*12+MONTH(Q230)-MONTH(P230)+1,(Q230-P230+1)))</f>
        <v>1</v>
      </c>
      <c r="C230" s="154" t="n">
        <f aca="false">IF(F230="Coal",B230*W230*12500,B230*W230)</f>
        <v>0</v>
      </c>
    </row>
    <row r="231" customFormat="false" ht="12.75" hidden="false" customHeight="false" outlineLevel="0" collapsed="false">
      <c r="A231" s="154" t="e">
        <f aca="false">VLOOKUP(G231,DDENA_USERS,2,FALSE())</f>
        <v>#N/A</v>
      </c>
      <c r="B231" s="155" t="n">
        <f aca="false">IF(ISNUMBER(FIND("Pow",F231))=TRUE(),((VALUE(MID(R231,FIND("-",R231)+1,2)))-(VALUE(MID(R231,FIND("-",R231)-1,1)))+1)*(Q231-P231+1),IF(F231="Coal",(YEAR(Q231)-YEAR(P231))*12+MONTH(Q231)-MONTH(P231)+1,(Q231-P231+1)))</f>
        <v>1</v>
      </c>
      <c r="C231" s="154" t="n">
        <f aca="false">IF(F231="Coal",B231*W231*12500,B231*W231)</f>
        <v>0</v>
      </c>
    </row>
    <row r="232" customFormat="false" ht="12.75" hidden="false" customHeight="false" outlineLevel="0" collapsed="false">
      <c r="A232" s="154" t="e">
        <f aca="false">VLOOKUP(G232,DDENA_USERS,2,FALSE())</f>
        <v>#N/A</v>
      </c>
      <c r="B232" s="155" t="n">
        <f aca="false">IF(ISNUMBER(FIND("Pow",F232))=TRUE(),((VALUE(MID(R232,FIND("-",R232)+1,2)))-(VALUE(MID(R232,FIND("-",R232)-1,1)))+1)*(Q232-P232+1),IF(F232="Coal",(YEAR(Q232)-YEAR(P232))*12+MONTH(Q232)-MONTH(P232)+1,(Q232-P232+1)))</f>
        <v>1</v>
      </c>
      <c r="C232" s="154" t="n">
        <f aca="false">IF(F232="Coal",B232*W232*12500,B232*W232)</f>
        <v>0</v>
      </c>
    </row>
    <row r="233" customFormat="false" ht="12.75" hidden="false" customHeight="false" outlineLevel="0" collapsed="false">
      <c r="A233" s="154" t="e">
        <f aca="false">VLOOKUP(G233,DDENA_USERS,2,FALSE())</f>
        <v>#N/A</v>
      </c>
      <c r="B233" s="155" t="n">
        <f aca="false">IF(ISNUMBER(FIND("Pow",F233))=TRUE(),((VALUE(MID(R233,FIND("-",R233)+1,2)))-(VALUE(MID(R233,FIND("-",R233)-1,1)))+1)*(Q233-P233+1),IF(F233="Coal",(YEAR(Q233)-YEAR(P233))*12+MONTH(Q233)-MONTH(P233)+1,(Q233-P233+1)))</f>
        <v>1</v>
      </c>
      <c r="C233" s="154" t="n">
        <f aca="false">IF(F233="Coal",B233*W233*12500,B233*W233)</f>
        <v>0</v>
      </c>
    </row>
    <row r="234" customFormat="false" ht="12.75" hidden="false" customHeight="false" outlineLevel="0" collapsed="false">
      <c r="A234" s="154" t="e">
        <f aca="false">VLOOKUP(G234,DDENA_USERS,2,FALSE())</f>
        <v>#N/A</v>
      </c>
      <c r="B234" s="155" t="n">
        <f aca="false">IF(ISNUMBER(FIND("Pow",F234))=TRUE(),((VALUE(MID(R234,FIND("-",R234)+1,2)))-(VALUE(MID(R234,FIND("-",R234)-1,1)))+1)*(Q234-P234+1),IF(F234="Coal",(YEAR(Q234)-YEAR(P234))*12+MONTH(Q234)-MONTH(P234)+1,(Q234-P234+1)))</f>
        <v>1</v>
      </c>
      <c r="C234" s="154" t="n">
        <f aca="false">IF(F234="Coal",B234*W234*12500,B234*W234)</f>
        <v>0</v>
      </c>
    </row>
    <row r="235" customFormat="false" ht="12.75" hidden="false" customHeight="false" outlineLevel="0" collapsed="false">
      <c r="A235" s="154" t="e">
        <f aca="false">VLOOKUP(G235,DDENA_USERS,2,FALSE())</f>
        <v>#N/A</v>
      </c>
      <c r="B235" s="155" t="n">
        <f aca="false">IF(ISNUMBER(FIND("Pow",F235))=TRUE(),((VALUE(MID(R235,FIND("-",R235)+1,2)))-(VALUE(MID(R235,FIND("-",R235)-1,1)))+1)*(Q235-P235+1),IF(F235="Coal",(YEAR(Q235)-YEAR(P235))*12+MONTH(Q235)-MONTH(P235)+1,(Q235-P235+1)))</f>
        <v>1</v>
      </c>
      <c r="C235" s="154" t="n">
        <f aca="false">IF(F235="Coal",B235*W235*12500,B235*W235)</f>
        <v>0</v>
      </c>
    </row>
    <row r="236" customFormat="false" ht="12.75" hidden="false" customHeight="false" outlineLevel="0" collapsed="false">
      <c r="A236" s="154" t="e">
        <f aca="false">VLOOKUP(G236,DDENA_USERS,2,FALSE())</f>
        <v>#N/A</v>
      </c>
      <c r="B236" s="155" t="n">
        <f aca="false">IF(ISNUMBER(FIND("Pow",F236))=TRUE(),((VALUE(MID(R236,FIND("-",R236)+1,2)))-(VALUE(MID(R236,FIND("-",R236)-1,1)))+1)*(Q236-P236+1),IF(F236="Coal",(YEAR(Q236)-YEAR(P236))*12+MONTH(Q236)-MONTH(P236)+1,(Q236-P236+1)))</f>
        <v>1</v>
      </c>
      <c r="C236" s="154" t="n">
        <f aca="false">IF(F236="Coal",B236*W236*12500,B236*W236)</f>
        <v>0</v>
      </c>
    </row>
    <row r="237" customFormat="false" ht="12.75" hidden="false" customHeight="false" outlineLevel="0" collapsed="false">
      <c r="A237" s="154" t="e">
        <f aca="false">VLOOKUP(G237,DDENA_USERS,2,FALSE())</f>
        <v>#N/A</v>
      </c>
      <c r="B237" s="155" t="n">
        <f aca="false">IF(ISNUMBER(FIND("Pow",F237))=TRUE(),((VALUE(MID(R237,FIND("-",R237)+1,2)))-(VALUE(MID(R237,FIND("-",R237)-1,1)))+1)*(Q237-P237+1),IF(F237="Coal",(YEAR(Q237)-YEAR(P237))*12+MONTH(Q237)-MONTH(P237)+1,(Q237-P237+1)))</f>
        <v>1</v>
      </c>
      <c r="C237" s="154" t="n">
        <f aca="false">IF(F237="Coal",B237*W237*12500,B237*W237)</f>
        <v>0</v>
      </c>
    </row>
    <row r="238" customFormat="false" ht="12.75" hidden="false" customHeight="false" outlineLevel="0" collapsed="false">
      <c r="A238" s="154" t="e">
        <f aca="false">VLOOKUP(G238,DDENA_USERS,2,FALSE())</f>
        <v>#N/A</v>
      </c>
      <c r="B238" s="155" t="n">
        <f aca="false">IF(ISNUMBER(FIND("Pow",F238))=TRUE(),((VALUE(MID(R238,FIND("-",R238)+1,2)))-(VALUE(MID(R238,FIND("-",R238)-1,1)))+1)*(Q238-P238+1),IF(F238="Coal",(YEAR(Q238)-YEAR(P238))*12+MONTH(Q238)-MONTH(P238)+1,(Q238-P238+1)))</f>
        <v>1</v>
      </c>
      <c r="C238" s="154" t="n">
        <f aca="false">IF(F238="Coal",B238*W238*12500,B238*W238)</f>
        <v>0</v>
      </c>
    </row>
    <row r="239" customFormat="false" ht="12.75" hidden="false" customHeight="false" outlineLevel="0" collapsed="false">
      <c r="A239" s="154" t="e">
        <f aca="false">VLOOKUP(G239,DDENA_USERS,2,FALSE())</f>
        <v>#N/A</v>
      </c>
      <c r="B239" s="155" t="n">
        <f aca="false">IF(ISNUMBER(FIND("Pow",F239))=TRUE(),((VALUE(MID(R239,FIND("-",R239)+1,2)))-(VALUE(MID(R239,FIND("-",R239)-1,1)))+1)*(Q239-P239+1),IF(F239="Coal",(YEAR(Q239)-YEAR(P239))*12+MONTH(Q239)-MONTH(P239)+1,(Q239-P239+1)))</f>
        <v>1</v>
      </c>
      <c r="C239" s="154" t="n">
        <f aca="false">IF(F239="Coal",B239*W239*12500,B239*W239)</f>
        <v>0</v>
      </c>
    </row>
    <row r="240" customFormat="false" ht="12.75" hidden="false" customHeight="false" outlineLevel="0" collapsed="false">
      <c r="A240" s="154" t="e">
        <f aca="false">VLOOKUP(G240,DDENA_USERS,2,FALSE())</f>
        <v>#N/A</v>
      </c>
      <c r="B240" s="155" t="n">
        <f aca="false">IF(ISNUMBER(FIND("Pow",F240))=TRUE(),((VALUE(MID(R240,FIND("-",R240)+1,2)))-(VALUE(MID(R240,FIND("-",R240)-1,1)))+1)*(Q240-P240+1),IF(F240="Coal",(YEAR(Q240)-YEAR(P240))*12+MONTH(Q240)-MONTH(P240)+1,(Q240-P240+1)))</f>
        <v>1</v>
      </c>
      <c r="C240" s="154" t="n">
        <f aca="false">IF(F240="Coal",B240*W240*12500,B240*W240)</f>
        <v>0</v>
      </c>
    </row>
    <row r="241" customFormat="false" ht="12.75" hidden="false" customHeight="false" outlineLevel="0" collapsed="false">
      <c r="A241" s="154" t="e">
        <f aca="false">VLOOKUP(G241,DDENA_USERS,2,FALSE())</f>
        <v>#N/A</v>
      </c>
      <c r="B241" s="155" t="n">
        <f aca="false">IF(ISNUMBER(FIND("Pow",F241))=TRUE(),((VALUE(MID(R241,FIND("-",R241)+1,2)))-(VALUE(MID(R241,FIND("-",R241)-1,1)))+1)*(Q241-P241+1),IF(F241="Coal",(YEAR(Q241)-YEAR(P241))*12+MONTH(Q241)-MONTH(P241)+1,(Q241-P241+1)))</f>
        <v>1</v>
      </c>
      <c r="C241" s="154" t="n">
        <f aca="false">IF(F241="Coal",B241*W241*12500,B241*W241)</f>
        <v>0</v>
      </c>
    </row>
    <row r="242" customFormat="false" ht="12.75" hidden="false" customHeight="false" outlineLevel="0" collapsed="false">
      <c r="A242" s="154" t="e">
        <f aca="false">VLOOKUP(G242,DDENA_USERS,2,FALSE())</f>
        <v>#N/A</v>
      </c>
      <c r="B242" s="155" t="n">
        <f aca="false">IF(ISNUMBER(FIND("Pow",F242))=TRUE(),((VALUE(MID(R242,FIND("-",R242)+1,2)))-(VALUE(MID(R242,FIND("-",R242)-1,1)))+1)*(Q242-P242+1),IF(F242="Coal",(YEAR(Q242)-YEAR(P242))*12+MONTH(Q242)-MONTH(P242)+1,(Q242-P242+1)))</f>
        <v>1</v>
      </c>
      <c r="C242" s="154" t="n">
        <f aca="false">IF(F242="Coal",B242*W242*12500,B242*W242)</f>
        <v>0</v>
      </c>
    </row>
    <row r="243" customFormat="false" ht="12.75" hidden="false" customHeight="false" outlineLevel="0" collapsed="false">
      <c r="A243" s="154" t="e">
        <f aca="false">VLOOKUP(G243,DDENA_USERS,2,FALSE())</f>
        <v>#N/A</v>
      </c>
      <c r="B243" s="155" t="n">
        <f aca="false">IF(ISNUMBER(FIND("Pow",F243))=TRUE(),((VALUE(MID(R243,FIND("-",R243)+1,2)))-(VALUE(MID(R243,FIND("-",R243)-1,1)))+1)*(Q243-P243+1),IF(F243="Coal",(YEAR(Q243)-YEAR(P243))*12+MONTH(Q243)-MONTH(P243)+1,(Q243-P243+1)))</f>
        <v>1</v>
      </c>
      <c r="C243" s="154" t="n">
        <f aca="false">IF(F243="Coal",B243*W243*12500,B243*W243)</f>
        <v>0</v>
      </c>
    </row>
    <row r="244" customFormat="false" ht="12.75" hidden="false" customHeight="false" outlineLevel="0" collapsed="false">
      <c r="A244" s="154" t="e">
        <f aca="false">VLOOKUP(G244,DDENA_USERS,2,FALSE())</f>
        <v>#N/A</v>
      </c>
      <c r="B244" s="155" t="n">
        <f aca="false">IF(ISNUMBER(FIND("Pow",F244))=TRUE(),((VALUE(MID(R244,FIND("-",R244)+1,2)))-(VALUE(MID(R244,FIND("-",R244)-1,1)))+1)*(Q244-P244+1),IF(F244="Coal",(YEAR(Q244)-YEAR(P244))*12+MONTH(Q244)-MONTH(P244)+1,(Q244-P244+1)))</f>
        <v>1</v>
      </c>
      <c r="C244" s="154" t="n">
        <f aca="false">IF(F244="Coal",B244*W244*12500,B244*W244)</f>
        <v>0</v>
      </c>
    </row>
    <row r="245" customFormat="false" ht="12.75" hidden="false" customHeight="false" outlineLevel="0" collapsed="false">
      <c r="A245" s="154" t="e">
        <f aca="false">VLOOKUP(G245,DDENA_USERS,2,FALSE())</f>
        <v>#N/A</v>
      </c>
      <c r="B245" s="155" t="n">
        <f aca="false">IF(ISNUMBER(FIND("Pow",F245))=TRUE(),((VALUE(MID(R245,FIND("-",R245)+1,2)))-(VALUE(MID(R245,FIND("-",R245)-1,1)))+1)*(Q245-P245+1),IF(F245="Coal",(YEAR(Q245)-YEAR(P245))*12+MONTH(Q245)-MONTH(P245)+1,(Q245-P245+1)))</f>
        <v>1</v>
      </c>
      <c r="C245" s="154" t="n">
        <f aca="false">IF(F245="Coal",B245*W245*12500,B245*W245)</f>
        <v>0</v>
      </c>
    </row>
    <row r="246" customFormat="false" ht="12.75" hidden="false" customHeight="false" outlineLevel="0" collapsed="false">
      <c r="A246" s="154" t="e">
        <f aca="false">VLOOKUP(G246,DDENA_USERS,2,FALSE())</f>
        <v>#N/A</v>
      </c>
      <c r="B246" s="155" t="n">
        <f aca="false">IF(ISNUMBER(FIND("Pow",F246))=TRUE(),((VALUE(MID(R246,FIND("-",R246)+1,2)))-(VALUE(MID(R246,FIND("-",R246)-1,1)))+1)*(Q246-P246+1),IF(F246="Coal",(YEAR(Q246)-YEAR(P246))*12+MONTH(Q246)-MONTH(P246)+1,(Q246-P246+1)))</f>
        <v>1</v>
      </c>
      <c r="C246" s="154" t="n">
        <f aca="false">IF(F246="Coal",B246*W246*12500,B246*W246)</f>
        <v>0</v>
      </c>
    </row>
    <row r="247" customFormat="false" ht="12.75" hidden="false" customHeight="false" outlineLevel="0" collapsed="false">
      <c r="A247" s="154" t="e">
        <f aca="false">VLOOKUP(G247,DDENA_USERS,2,FALSE())</f>
        <v>#N/A</v>
      </c>
      <c r="B247" s="155" t="n">
        <f aca="false">IF(ISNUMBER(FIND("Pow",F247))=TRUE(),((VALUE(MID(R247,FIND("-",R247)+1,2)))-(VALUE(MID(R247,FIND("-",R247)-1,1)))+1)*(Q247-P247+1),IF(F247="Coal",(YEAR(Q247)-YEAR(P247))*12+MONTH(Q247)-MONTH(P247)+1,(Q247-P247+1)))</f>
        <v>1</v>
      </c>
      <c r="C247" s="154" t="n">
        <f aca="false">IF(F247="Coal",B247*W247*12500,B247*W247)</f>
        <v>0</v>
      </c>
    </row>
    <row r="248" customFormat="false" ht="12.75" hidden="false" customHeight="false" outlineLevel="0" collapsed="false">
      <c r="A248" s="154" t="e">
        <f aca="false">VLOOKUP(G248,DDENA_USERS,2,FALSE())</f>
        <v>#N/A</v>
      </c>
      <c r="B248" s="155" t="n">
        <f aca="false">IF(ISNUMBER(FIND("Pow",F248))=TRUE(),((VALUE(MID(R248,FIND("-",R248)+1,2)))-(VALUE(MID(R248,FIND("-",R248)-1,1)))+1)*(Q248-P248+1),IF(F248="Coal",(YEAR(Q248)-YEAR(P248))*12+MONTH(Q248)-MONTH(P248)+1,(Q248-P248+1)))</f>
        <v>1</v>
      </c>
      <c r="C248" s="154" t="n">
        <f aca="false">IF(F248="Coal",B248*W248*12500,B248*W248)</f>
        <v>0</v>
      </c>
    </row>
    <row r="249" customFormat="false" ht="12.75" hidden="false" customHeight="false" outlineLevel="0" collapsed="false">
      <c r="A249" s="154" t="e">
        <f aca="false">VLOOKUP(G249,DDENA_USERS,2,FALSE())</f>
        <v>#N/A</v>
      </c>
      <c r="B249" s="155" t="n">
        <f aca="false">IF(ISNUMBER(FIND("Pow",F249))=TRUE(),((VALUE(MID(R249,FIND("-",R249)+1,2)))-(VALUE(MID(R249,FIND("-",R249)-1,1)))+1)*(Q249-P249+1),IF(F249="Coal",(YEAR(Q249)-YEAR(P249))*12+MONTH(Q249)-MONTH(P249)+1,(Q249-P249+1)))</f>
        <v>1</v>
      </c>
      <c r="C249" s="154" t="n">
        <f aca="false">IF(F249="Coal",B249*W249*12500,B249*W249)</f>
        <v>0</v>
      </c>
    </row>
    <row r="250" customFormat="false" ht="12.75" hidden="false" customHeight="false" outlineLevel="0" collapsed="false">
      <c r="A250" s="154" t="e">
        <f aca="false">VLOOKUP(G250,DDENA_USERS,2,FALSE())</f>
        <v>#N/A</v>
      </c>
      <c r="B250" s="155" t="n">
        <f aca="false">IF(ISNUMBER(FIND("Pow",F250))=TRUE(),((VALUE(MID(R250,FIND("-",R250)+1,2)))-(VALUE(MID(R250,FIND("-",R250)-1,1)))+1)*(Q250-P250+1),IF(F250="Coal",(YEAR(Q250)-YEAR(P250))*12+MONTH(Q250)-MONTH(P250)+1,(Q250-P250+1)))</f>
        <v>1</v>
      </c>
      <c r="C250" s="154" t="n">
        <f aca="false">IF(F250="Coal",B250*W250*12500,B250*W250)</f>
        <v>0</v>
      </c>
    </row>
    <row r="251" customFormat="false" ht="12.75" hidden="false" customHeight="false" outlineLevel="0" collapsed="false">
      <c r="A251" s="154" t="e">
        <f aca="false">VLOOKUP(G251,DDENA_USERS,2,FALSE())</f>
        <v>#N/A</v>
      </c>
      <c r="B251" s="155" t="n">
        <f aca="false">IF(ISNUMBER(FIND("Pow",F251))=TRUE(),((VALUE(MID(R251,FIND("-",R251)+1,2)))-(VALUE(MID(R251,FIND("-",R251)-1,1)))+1)*(Q251-P251+1),IF(F251="Coal",(YEAR(Q251)-YEAR(P251))*12+MONTH(Q251)-MONTH(P251)+1,(Q251-P251+1)))</f>
        <v>1</v>
      </c>
      <c r="C251" s="154" t="n">
        <f aca="false">IF(F251="Coal",B251*W251*12500,B251*W251)</f>
        <v>0</v>
      </c>
    </row>
    <row r="252" customFormat="false" ht="12.75" hidden="false" customHeight="false" outlineLevel="0" collapsed="false">
      <c r="A252" s="154" t="e">
        <f aca="false">VLOOKUP(G252,DDENA_USERS,2,FALSE())</f>
        <v>#N/A</v>
      </c>
      <c r="B252" s="155" t="n">
        <f aca="false">IF(ISNUMBER(FIND("Pow",F252))=TRUE(),((VALUE(MID(R252,FIND("-",R252)+1,2)))-(VALUE(MID(R252,FIND("-",R252)-1,1)))+1)*(Q252-P252+1),IF(F252="Coal",(YEAR(Q252)-YEAR(P252))*12+MONTH(Q252)-MONTH(P252)+1,(Q252-P252+1)))</f>
        <v>1</v>
      </c>
      <c r="C252" s="154" t="n">
        <f aca="false">IF(F252="Coal",B252*W252*12500,B252*W252)</f>
        <v>0</v>
      </c>
    </row>
    <row r="253" customFormat="false" ht="12.75" hidden="false" customHeight="false" outlineLevel="0" collapsed="false">
      <c r="A253" s="154" t="e">
        <f aca="false">VLOOKUP(G253,DDENA_USERS,2,FALSE())</f>
        <v>#N/A</v>
      </c>
      <c r="B253" s="155" t="n">
        <f aca="false">IF(ISNUMBER(FIND("Pow",F253))=TRUE(),((VALUE(MID(R253,FIND("-",R253)+1,2)))-(VALUE(MID(R253,FIND("-",R253)-1,1)))+1)*(Q253-P253+1),IF(F253="Coal",(YEAR(Q253)-YEAR(P253))*12+MONTH(Q253)-MONTH(P253)+1,(Q253-P253+1)))</f>
        <v>1</v>
      </c>
      <c r="C253" s="154" t="n">
        <f aca="false">IF(F253="Coal",B253*W253*12500,B253*W253)</f>
        <v>0</v>
      </c>
    </row>
    <row r="254" customFormat="false" ht="12.75" hidden="false" customHeight="false" outlineLevel="0" collapsed="false">
      <c r="A254" s="154" t="e">
        <f aca="false">VLOOKUP(G254,DDENA_USERS,2,FALSE())</f>
        <v>#N/A</v>
      </c>
      <c r="B254" s="155" t="n">
        <f aca="false">IF(ISNUMBER(FIND("Pow",F254))=TRUE(),((VALUE(MID(R254,FIND("-",R254)+1,2)))-(VALUE(MID(R254,FIND("-",R254)-1,1)))+1)*(Q254-P254+1),IF(F254="Coal",(YEAR(Q254)-YEAR(P254))*12+MONTH(Q254)-MONTH(P254)+1,(Q254-P254+1)))</f>
        <v>1</v>
      </c>
      <c r="C254" s="154" t="n">
        <f aca="false">IF(F254="Coal",B254*W254*12500,B254*W254)</f>
        <v>0</v>
      </c>
    </row>
    <row r="255" customFormat="false" ht="12.75" hidden="false" customHeight="false" outlineLevel="0" collapsed="false">
      <c r="A255" s="154" t="e">
        <f aca="false">VLOOKUP(G255,DDENA_USERS,2,FALSE())</f>
        <v>#N/A</v>
      </c>
      <c r="B255" s="155" t="n">
        <f aca="false">IF(ISNUMBER(FIND("Pow",F255))=TRUE(),((VALUE(MID(R255,FIND("-",R255)+1,2)))-(VALUE(MID(R255,FIND("-",R255)-1,1)))+1)*(Q255-P255+1),IF(F255="Coal",(YEAR(Q255)-YEAR(P255))*12+MONTH(Q255)-MONTH(P255)+1,(Q255-P255+1)))</f>
        <v>1</v>
      </c>
      <c r="C255" s="154" t="n">
        <f aca="false">IF(F255="Coal",B255*W255*12500,B255*W255)</f>
        <v>0</v>
      </c>
    </row>
    <row r="256" customFormat="false" ht="12.75" hidden="false" customHeight="false" outlineLevel="0" collapsed="false">
      <c r="A256" s="154" t="e">
        <f aca="false">VLOOKUP(G256,DDENA_USERS,2,FALSE())</f>
        <v>#N/A</v>
      </c>
      <c r="B256" s="155" t="n">
        <f aca="false">IF(ISNUMBER(FIND("Pow",F256))=TRUE(),((VALUE(MID(R256,FIND("-",R256)+1,2)))-(VALUE(MID(R256,FIND("-",R256)-1,1)))+1)*(Q256-P256+1),IF(F256="Coal",(YEAR(Q256)-YEAR(P256))*12+MONTH(Q256)-MONTH(P256)+1,(Q256-P256+1)))</f>
        <v>1</v>
      </c>
      <c r="C256" s="154" t="n">
        <f aca="false">IF(F256="Coal",B256*W256*12500,B256*W256)</f>
        <v>0</v>
      </c>
    </row>
    <row r="257" customFormat="false" ht="12.75" hidden="false" customHeight="false" outlineLevel="0" collapsed="false">
      <c r="A257" s="154" t="e">
        <f aca="false">VLOOKUP(G257,DDENA_USERS,2,FALSE())</f>
        <v>#N/A</v>
      </c>
      <c r="B257" s="155" t="n">
        <f aca="false">IF(ISNUMBER(FIND("Pow",F257))=TRUE(),((VALUE(MID(R257,FIND("-",R257)+1,2)))-(VALUE(MID(R257,FIND("-",R257)-1,1)))+1)*(Q257-P257+1),IF(F257="Coal",(YEAR(Q257)-YEAR(P257))*12+MONTH(Q257)-MONTH(P257)+1,(Q257-P257+1)))</f>
        <v>1</v>
      </c>
      <c r="C257" s="154" t="n">
        <f aca="false">IF(F257="Coal",B257*W257*12500,B257*W257)</f>
        <v>0</v>
      </c>
    </row>
    <row r="258" customFormat="false" ht="12.75" hidden="false" customHeight="false" outlineLevel="0" collapsed="false">
      <c r="A258" s="154" t="e">
        <f aca="false">VLOOKUP(G258,DDENA_USERS,2,FALSE())</f>
        <v>#N/A</v>
      </c>
      <c r="B258" s="155" t="n">
        <f aca="false">IF(ISNUMBER(FIND("Pow",F258))=TRUE(),((VALUE(MID(R258,FIND("-",R258)+1,2)))-(VALUE(MID(R258,FIND("-",R258)-1,1)))+1)*(Q258-P258+1),IF(F258="Coal",(YEAR(Q258)-YEAR(P258))*12+MONTH(Q258)-MONTH(P258)+1,(Q258-P258+1)))</f>
        <v>1</v>
      </c>
      <c r="C258" s="154" t="n">
        <f aca="false">IF(F258="Coal",B258*W258*12500,B258*W258)</f>
        <v>0</v>
      </c>
    </row>
    <row r="259" customFormat="false" ht="12.75" hidden="false" customHeight="false" outlineLevel="0" collapsed="false">
      <c r="A259" s="154" t="e">
        <f aca="false">VLOOKUP(G259,DDENA_USERS,2,FALSE())</f>
        <v>#N/A</v>
      </c>
      <c r="B259" s="155" t="n">
        <f aca="false">IF(ISNUMBER(FIND("Pow",F259))=TRUE(),((VALUE(MID(R259,FIND("-",R259)+1,2)))-(VALUE(MID(R259,FIND("-",R259)-1,1)))+1)*(Q259-P259+1),IF(F259="Coal",(YEAR(Q259)-YEAR(P259))*12+MONTH(Q259)-MONTH(P259)+1,(Q259-P259+1)))</f>
        <v>1</v>
      </c>
      <c r="C259" s="154" t="n">
        <f aca="false">IF(F259="Coal",B259*W259*12500,B259*W259)</f>
        <v>0</v>
      </c>
    </row>
    <row r="260" customFormat="false" ht="12.75" hidden="false" customHeight="false" outlineLevel="0" collapsed="false">
      <c r="A260" s="154" t="e">
        <f aca="false">VLOOKUP(G260,DDENA_USERS,2,FALSE())</f>
        <v>#N/A</v>
      </c>
      <c r="B260" s="155" t="n">
        <f aca="false">IF(ISNUMBER(FIND("Pow",F260))=TRUE(),((VALUE(MID(R260,FIND("-",R260)+1,2)))-(VALUE(MID(R260,FIND("-",R260)-1,1)))+1)*(Q260-P260+1),IF(F260="Coal",(YEAR(Q260)-YEAR(P260))*12+MONTH(Q260)-MONTH(P260)+1,(Q260-P260+1)))</f>
        <v>1</v>
      </c>
      <c r="C260" s="154" t="n">
        <f aca="false">IF(F260="Coal",B260*W260*12500,B260*W260)</f>
        <v>0</v>
      </c>
    </row>
    <row r="261" customFormat="false" ht="12.75" hidden="false" customHeight="false" outlineLevel="0" collapsed="false">
      <c r="A261" s="154" t="e">
        <f aca="false">VLOOKUP(G261,DDENA_USERS,2,FALSE())</f>
        <v>#N/A</v>
      </c>
      <c r="B261" s="155" t="n">
        <f aca="false">IF(ISNUMBER(FIND("Pow",F261))=TRUE(),((VALUE(MID(R261,FIND("-",R261)+1,2)))-(VALUE(MID(R261,FIND("-",R261)-1,1)))+1)*(Q261-P261+1),IF(F261="Coal",(YEAR(Q261)-YEAR(P261))*12+MONTH(Q261)-MONTH(P261)+1,(Q261-P261+1)))</f>
        <v>1</v>
      </c>
      <c r="C261" s="154" t="n">
        <f aca="false">IF(F261="Coal",B261*W261*12500,B261*W261)</f>
        <v>0</v>
      </c>
    </row>
    <row r="262" customFormat="false" ht="12.75" hidden="false" customHeight="false" outlineLevel="0" collapsed="false">
      <c r="A262" s="154" t="e">
        <f aca="false">VLOOKUP(G262,DDENA_USERS,2,FALSE())</f>
        <v>#N/A</v>
      </c>
      <c r="B262" s="155" t="n">
        <f aca="false">IF(ISNUMBER(FIND("Pow",F262))=TRUE(),((VALUE(MID(R262,FIND("-",R262)+1,2)))-(VALUE(MID(R262,FIND("-",R262)-1,1)))+1)*(Q262-P262+1),IF(F262="Coal",(YEAR(Q262)-YEAR(P262))*12+MONTH(Q262)-MONTH(P262)+1,(Q262-P262+1)))</f>
        <v>1</v>
      </c>
      <c r="C262" s="154" t="n">
        <f aca="false">IF(F262="Coal",B262*W262*12500,B262*W262)</f>
        <v>0</v>
      </c>
    </row>
    <row r="263" customFormat="false" ht="12.75" hidden="false" customHeight="false" outlineLevel="0" collapsed="false">
      <c r="A263" s="154" t="e">
        <f aca="false">VLOOKUP(G263,DDENA_USERS,2,FALSE())</f>
        <v>#N/A</v>
      </c>
      <c r="B263" s="155" t="n">
        <f aca="false">IF(ISNUMBER(FIND("Pow",F263))=TRUE(),((VALUE(MID(R263,FIND("-",R263)+1,2)))-(VALUE(MID(R263,FIND("-",R263)-1,1)))+1)*(Q263-P263+1),IF(F263="Coal",(YEAR(Q263)-YEAR(P263))*12+MONTH(Q263)-MONTH(P263)+1,(Q263-P263+1)))</f>
        <v>1</v>
      </c>
      <c r="C263" s="154" t="n">
        <f aca="false">IF(F263="Coal",B263*W263*12500,B263*W263)</f>
        <v>0</v>
      </c>
    </row>
    <row r="264" customFormat="false" ht="12.75" hidden="false" customHeight="false" outlineLevel="0" collapsed="false">
      <c r="A264" s="154" t="e">
        <f aca="false">VLOOKUP(G264,DDENA_USERS,2,FALSE())</f>
        <v>#N/A</v>
      </c>
      <c r="B264" s="155" t="n">
        <f aca="false">IF(ISNUMBER(FIND("Pow",F264))=TRUE(),((VALUE(MID(R264,FIND("-",R264)+1,2)))-(VALUE(MID(R264,FIND("-",R264)-1,1)))+1)*(Q264-P264+1),IF(F264="Coal",(YEAR(Q264)-YEAR(P264))*12+MONTH(Q264)-MONTH(P264)+1,(Q264-P264+1)))</f>
        <v>1</v>
      </c>
      <c r="C264" s="154" t="n">
        <f aca="false">IF(F264="Coal",B264*W264*12500,B264*W264)</f>
        <v>0</v>
      </c>
    </row>
    <row r="265" customFormat="false" ht="12.75" hidden="false" customHeight="false" outlineLevel="0" collapsed="false">
      <c r="A265" s="154" t="e">
        <f aca="false">VLOOKUP(G265,DDENA_USERS,2,FALSE())</f>
        <v>#N/A</v>
      </c>
      <c r="B265" s="155" t="n">
        <f aca="false">IF(ISNUMBER(FIND("Pow",F265))=TRUE(),((VALUE(MID(R265,FIND("-",R265)+1,2)))-(VALUE(MID(R265,FIND("-",R265)-1,1)))+1)*(Q265-P265+1),IF(F265="Coal",(YEAR(Q265)-YEAR(P265))*12+MONTH(Q265)-MONTH(P265)+1,(Q265-P265+1)))</f>
        <v>1</v>
      </c>
      <c r="C265" s="154" t="n">
        <f aca="false">IF(F265="Coal",B265*W265*12500,B265*W265)</f>
        <v>0</v>
      </c>
    </row>
    <row r="266" customFormat="false" ht="12.75" hidden="false" customHeight="false" outlineLevel="0" collapsed="false">
      <c r="A266" s="154" t="e">
        <f aca="false">VLOOKUP(G266,DDENA_USERS,2,FALSE())</f>
        <v>#N/A</v>
      </c>
      <c r="B266" s="155" t="n">
        <f aca="false">IF(ISNUMBER(FIND("Pow",F266))=TRUE(),((VALUE(MID(R266,FIND("-",R266)+1,2)))-(VALUE(MID(R266,FIND("-",R266)-1,1)))+1)*(Q266-P266+1),IF(F266="Coal",(YEAR(Q266)-YEAR(P266))*12+MONTH(Q266)-MONTH(P266)+1,(Q266-P266+1)))</f>
        <v>1</v>
      </c>
      <c r="C266" s="154" t="n">
        <f aca="false">IF(F266="Coal",B266*W266*12500,B266*W266)</f>
        <v>0</v>
      </c>
    </row>
    <row r="267" customFormat="false" ht="12.75" hidden="false" customHeight="false" outlineLevel="0" collapsed="false">
      <c r="A267" s="154" t="e">
        <f aca="false">VLOOKUP(G267,DDENA_USERS,2,FALSE())</f>
        <v>#N/A</v>
      </c>
      <c r="B267" s="155" t="n">
        <f aca="false">IF(ISNUMBER(FIND("Pow",F267))=TRUE(),((VALUE(MID(R267,FIND("-",R267)+1,2)))-(VALUE(MID(R267,FIND("-",R267)-1,1)))+1)*(Q267-P267+1),IF(F267="Coal",(YEAR(Q267)-YEAR(P267))*12+MONTH(Q267)-MONTH(P267)+1,(Q267-P267+1)))</f>
        <v>1</v>
      </c>
      <c r="C267" s="154" t="n">
        <f aca="false">IF(F267="Coal",B267*W267*12500,B267*W267)</f>
        <v>0</v>
      </c>
    </row>
    <row r="268" customFormat="false" ht="12.75" hidden="false" customHeight="false" outlineLevel="0" collapsed="false">
      <c r="A268" s="154" t="e">
        <f aca="false">VLOOKUP(G268,DDENA_USERS,2,FALSE())</f>
        <v>#N/A</v>
      </c>
      <c r="B268" s="155" t="n">
        <f aca="false">IF(ISNUMBER(FIND("Pow",F268))=TRUE(),((VALUE(MID(R268,FIND("-",R268)+1,2)))-(VALUE(MID(R268,FIND("-",R268)-1,1)))+1)*(Q268-P268+1),IF(F268="Coal",(YEAR(Q268)-YEAR(P268))*12+MONTH(Q268)-MONTH(P268)+1,(Q268-P268+1)))</f>
        <v>1</v>
      </c>
      <c r="C268" s="154" t="n">
        <f aca="false">IF(F268="Coal",B268*W268*12500,B268*W268)</f>
        <v>0</v>
      </c>
    </row>
    <row r="269" customFormat="false" ht="12.75" hidden="false" customHeight="false" outlineLevel="0" collapsed="false">
      <c r="A269" s="154" t="e">
        <f aca="false">VLOOKUP(G269,DDENA_USERS,2,FALSE())</f>
        <v>#N/A</v>
      </c>
      <c r="B269" s="155" t="n">
        <f aca="false">IF(ISNUMBER(FIND("Pow",F269))=TRUE(),((VALUE(MID(R269,FIND("-",R269)+1,2)))-(VALUE(MID(R269,FIND("-",R269)-1,1)))+1)*(Q269-P269+1),IF(F269="Coal",(YEAR(Q269)-YEAR(P269))*12+MONTH(Q269)-MONTH(P269)+1,(Q269-P269+1)))</f>
        <v>1</v>
      </c>
      <c r="C269" s="154" t="n">
        <f aca="false">IF(F269="Coal",B269*W269*12500,B269*W269)</f>
        <v>0</v>
      </c>
    </row>
    <row r="270" customFormat="false" ht="12.75" hidden="false" customHeight="false" outlineLevel="0" collapsed="false">
      <c r="A270" s="154" t="e">
        <f aca="false">VLOOKUP(G270,DDENA_USERS,2,FALSE())</f>
        <v>#N/A</v>
      </c>
      <c r="B270" s="155" t="n">
        <f aca="false">IF(ISNUMBER(FIND("Pow",F270))=TRUE(),((VALUE(MID(R270,FIND("-",R270)+1,2)))-(VALUE(MID(R270,FIND("-",R270)-1,1)))+1)*(Q270-P270+1),IF(F270="Coal",(YEAR(Q270)-YEAR(P270))*12+MONTH(Q270)-MONTH(P270)+1,(Q270-P270+1)))</f>
        <v>1</v>
      </c>
      <c r="C270" s="154" t="n">
        <f aca="false">IF(F270="Coal",B270*W270*12500,B270*W270)</f>
        <v>0</v>
      </c>
    </row>
    <row r="271" customFormat="false" ht="12.75" hidden="false" customHeight="false" outlineLevel="0" collapsed="false">
      <c r="A271" s="154" t="e">
        <f aca="false">VLOOKUP(G271,DDENA_USERS,2,FALSE())</f>
        <v>#N/A</v>
      </c>
      <c r="B271" s="155" t="n">
        <f aca="false">IF(ISNUMBER(FIND("Pow",F271))=TRUE(),((VALUE(MID(R271,FIND("-",R271)+1,2)))-(VALUE(MID(R271,FIND("-",R271)-1,1)))+1)*(Q271-P271+1),IF(F271="Coal",(YEAR(Q271)-YEAR(P271))*12+MONTH(Q271)-MONTH(P271)+1,(Q271-P271+1)))</f>
        <v>1</v>
      </c>
      <c r="C271" s="154" t="n">
        <f aca="false">IF(F271="Coal",B271*W271*12500,B271*W271)</f>
        <v>0</v>
      </c>
    </row>
    <row r="272" customFormat="false" ht="12.75" hidden="false" customHeight="false" outlineLevel="0" collapsed="false">
      <c r="A272" s="154" t="e">
        <f aca="false">VLOOKUP(G272,DDENA_USERS,2,FALSE())</f>
        <v>#N/A</v>
      </c>
      <c r="B272" s="155" t="n">
        <f aca="false">IF(ISNUMBER(FIND("Pow",F272))=TRUE(),((VALUE(MID(R272,FIND("-",R272)+1,2)))-(VALUE(MID(R272,FIND("-",R272)-1,1)))+1)*(Q272-P272+1),IF(F272="Coal",(YEAR(Q272)-YEAR(P272))*12+MONTH(Q272)-MONTH(P272)+1,(Q272-P272+1)))</f>
        <v>1</v>
      </c>
      <c r="C272" s="154" t="n">
        <f aca="false">IF(F272="Coal",B272*W272*12500,B272*W272)</f>
        <v>0</v>
      </c>
    </row>
    <row r="273" customFormat="false" ht="12.75" hidden="false" customHeight="false" outlineLevel="0" collapsed="false">
      <c r="A273" s="154" t="e">
        <f aca="false">VLOOKUP(G273,DDENA_USERS,2,FALSE())</f>
        <v>#N/A</v>
      </c>
      <c r="B273" s="155" t="n">
        <f aca="false">IF(ISNUMBER(FIND("Pow",F273))=TRUE(),((VALUE(MID(R273,FIND("-",R273)+1,2)))-(VALUE(MID(R273,FIND("-",R273)-1,1)))+1)*(Q273-P273+1),IF(F273="Coal",(YEAR(Q273)-YEAR(P273))*12+MONTH(Q273)-MONTH(P273)+1,(Q273-P273+1)))</f>
        <v>1</v>
      </c>
      <c r="C273" s="154" t="n">
        <f aca="false">IF(F273="Coal",B273*W273*12500,B273*W273)</f>
        <v>0</v>
      </c>
    </row>
    <row r="274" customFormat="false" ht="12.75" hidden="false" customHeight="false" outlineLevel="0" collapsed="false">
      <c r="A274" s="154" t="e">
        <f aca="false">VLOOKUP(G274,DDENA_USERS,2,FALSE())</f>
        <v>#N/A</v>
      </c>
      <c r="B274" s="155" t="n">
        <f aca="false">IF(ISNUMBER(FIND("Pow",F274))=TRUE(),((VALUE(MID(R274,FIND("-",R274)+1,2)))-(VALUE(MID(R274,FIND("-",R274)-1,1)))+1)*(Q274-P274+1),IF(F274="Coal",(YEAR(Q274)-YEAR(P274))*12+MONTH(Q274)-MONTH(P274)+1,(Q274-P274+1)))</f>
        <v>1</v>
      </c>
      <c r="C274" s="154" t="n">
        <f aca="false">IF(F274="Coal",B274*W274*12500,B274*W274)</f>
        <v>0</v>
      </c>
    </row>
    <row r="275" customFormat="false" ht="12.75" hidden="false" customHeight="false" outlineLevel="0" collapsed="false">
      <c r="A275" s="154" t="e">
        <f aca="false">VLOOKUP(G275,DDENA_USERS,2,FALSE())</f>
        <v>#N/A</v>
      </c>
      <c r="B275" s="155" t="n">
        <f aca="false">IF(ISNUMBER(FIND("Pow",F275))=TRUE(),((VALUE(MID(R275,FIND("-",R275)+1,2)))-(VALUE(MID(R275,FIND("-",R275)-1,1)))+1)*(Q275-P275+1),IF(F275="Coal",(YEAR(Q275)-YEAR(P275))*12+MONTH(Q275)-MONTH(P275)+1,(Q275-P275+1)))</f>
        <v>1</v>
      </c>
      <c r="C275" s="154" t="n">
        <f aca="false">IF(F275="Coal",B275*W275*12500,B275*W275)</f>
        <v>0</v>
      </c>
    </row>
    <row r="276" customFormat="false" ht="12.75" hidden="false" customHeight="false" outlineLevel="0" collapsed="false">
      <c r="A276" s="154" t="e">
        <f aca="false">VLOOKUP(G276,DDENA_USERS,2,FALSE())</f>
        <v>#N/A</v>
      </c>
      <c r="B276" s="155" t="n">
        <f aca="false">IF(ISNUMBER(FIND("Pow",F276))=TRUE(),((VALUE(MID(R276,FIND("-",R276)+1,2)))-(VALUE(MID(R276,FIND("-",R276)-1,1)))+1)*(Q276-P276+1),IF(F276="Coal",(YEAR(Q276)-YEAR(P276))*12+MONTH(Q276)-MONTH(P276)+1,(Q276-P276+1)))</f>
        <v>1</v>
      </c>
      <c r="C276" s="154" t="n">
        <f aca="false">IF(F276="Coal",B276*W276*12500,B276*W276)</f>
        <v>0</v>
      </c>
    </row>
    <row r="277" customFormat="false" ht="12.75" hidden="false" customHeight="false" outlineLevel="0" collapsed="false">
      <c r="A277" s="154" t="e">
        <f aca="false">VLOOKUP(G277,DDENA_USERS,2,FALSE())</f>
        <v>#N/A</v>
      </c>
      <c r="B277" s="155" t="n">
        <f aca="false">IF(ISNUMBER(FIND("Pow",F277))=TRUE(),((VALUE(MID(R277,FIND("-",R277)+1,2)))-(VALUE(MID(R277,FIND("-",R277)-1,1)))+1)*(Q277-P277+1),IF(F277="Coal",(YEAR(Q277)-YEAR(P277))*12+MONTH(Q277)-MONTH(P277)+1,(Q277-P277+1)))</f>
        <v>1</v>
      </c>
      <c r="C277" s="154" t="n">
        <f aca="false">IF(F277="Coal",B277*W277*12500,B277*W277)</f>
        <v>0</v>
      </c>
    </row>
    <row r="278" customFormat="false" ht="12.75" hidden="false" customHeight="false" outlineLevel="0" collapsed="false">
      <c r="A278" s="154" t="e">
        <f aca="false">VLOOKUP(G278,DDENA_USERS,2,FALSE())</f>
        <v>#N/A</v>
      </c>
      <c r="B278" s="155" t="n">
        <f aca="false">IF(ISNUMBER(FIND("Pow",F278))=TRUE(),((VALUE(MID(R278,FIND("-",R278)+1,2)))-(VALUE(MID(R278,FIND("-",R278)-1,1)))+1)*(Q278-P278+1),IF(F278="Coal",(YEAR(Q278)-YEAR(P278))*12+MONTH(Q278)-MONTH(P278)+1,(Q278-P278+1)))</f>
        <v>1</v>
      </c>
      <c r="C278" s="154" t="n">
        <f aca="false">IF(F278="Coal",B278*W278*12500,B278*W278)</f>
        <v>0</v>
      </c>
    </row>
    <row r="279" customFormat="false" ht="12.75" hidden="false" customHeight="false" outlineLevel="0" collapsed="false">
      <c r="A279" s="154" t="e">
        <f aca="false">VLOOKUP(G279,DDENA_USERS,2,FALSE())</f>
        <v>#N/A</v>
      </c>
      <c r="B279" s="155" t="n">
        <f aca="false">IF(ISNUMBER(FIND("Pow",F279))=TRUE(),((VALUE(MID(R279,FIND("-",R279)+1,2)))-(VALUE(MID(R279,FIND("-",R279)-1,1)))+1)*(Q279-P279+1),IF(F279="Coal",(YEAR(Q279)-YEAR(P279))*12+MONTH(Q279)-MONTH(P279)+1,(Q279-P279+1)))</f>
        <v>1</v>
      </c>
      <c r="C279" s="154" t="n">
        <f aca="false">IF(F279="Coal",B279*W279*12500,B279*W279)</f>
        <v>0</v>
      </c>
    </row>
    <row r="280" customFormat="false" ht="12.75" hidden="false" customHeight="false" outlineLevel="0" collapsed="false">
      <c r="A280" s="154" t="e">
        <f aca="false">VLOOKUP(G280,DDENA_USERS,2,FALSE())</f>
        <v>#N/A</v>
      </c>
      <c r="B280" s="155" t="n">
        <f aca="false">IF(ISNUMBER(FIND("Pow",F280))=TRUE(),((VALUE(MID(R280,FIND("-",R280)+1,2)))-(VALUE(MID(R280,FIND("-",R280)-1,1)))+1)*(Q280-P280+1),IF(F280="Coal",(YEAR(Q280)-YEAR(P280))*12+MONTH(Q280)-MONTH(P280)+1,(Q280-P280+1)))</f>
        <v>1</v>
      </c>
      <c r="C280" s="154" t="n">
        <f aca="false">IF(F280="Coal",B280*W280*12500,B280*W280)</f>
        <v>0</v>
      </c>
    </row>
    <row r="281" customFormat="false" ht="12.75" hidden="false" customHeight="false" outlineLevel="0" collapsed="false">
      <c r="A281" s="154" t="e">
        <f aca="false">VLOOKUP(G281,DDENA_USERS,2,FALSE())</f>
        <v>#N/A</v>
      </c>
      <c r="B281" s="155" t="n">
        <f aca="false">IF(ISNUMBER(FIND("Pow",F281))=TRUE(),((VALUE(MID(R281,FIND("-",R281)+1,2)))-(VALUE(MID(R281,FIND("-",R281)-1,1)))+1)*(Q281-P281+1),IF(F281="Coal",(YEAR(Q281)-YEAR(P281))*12+MONTH(Q281)-MONTH(P281)+1,(Q281-P281+1)))</f>
        <v>1</v>
      </c>
      <c r="C281" s="154" t="n">
        <f aca="false">IF(F281="Coal",B281*W281*12500,B281*W281)</f>
        <v>0</v>
      </c>
    </row>
    <row r="282" customFormat="false" ht="12.75" hidden="false" customHeight="false" outlineLevel="0" collapsed="false">
      <c r="A282" s="154" t="e">
        <f aca="false">VLOOKUP(G282,DDENA_USERS,2,FALSE())</f>
        <v>#N/A</v>
      </c>
      <c r="B282" s="155" t="n">
        <f aca="false">IF(ISNUMBER(FIND("Pow",F282))=TRUE(),((VALUE(MID(R282,FIND("-",R282)+1,2)))-(VALUE(MID(R282,FIND("-",R282)-1,1)))+1)*(Q282-P282+1),IF(F282="Coal",(YEAR(Q282)-YEAR(P282))*12+MONTH(Q282)-MONTH(P282)+1,(Q282-P282+1)))</f>
        <v>1</v>
      </c>
      <c r="C282" s="154" t="n">
        <f aca="false">IF(F282="Coal",B282*W282*12500,B282*W282)</f>
        <v>0</v>
      </c>
    </row>
    <row r="283" customFormat="false" ht="12.75" hidden="false" customHeight="false" outlineLevel="0" collapsed="false">
      <c r="A283" s="154" t="e">
        <f aca="false">VLOOKUP(G283,DDENA_USERS,2,FALSE())</f>
        <v>#N/A</v>
      </c>
      <c r="B283" s="155" t="n">
        <f aca="false">IF(ISNUMBER(FIND("Pow",F283))=TRUE(),((VALUE(MID(R283,FIND("-",R283)+1,2)))-(VALUE(MID(R283,FIND("-",R283)-1,1)))+1)*(Q283-P283+1),IF(F283="Coal",(YEAR(Q283)-YEAR(P283))*12+MONTH(Q283)-MONTH(P283)+1,(Q283-P283+1)))</f>
        <v>1</v>
      </c>
      <c r="C283" s="154" t="n">
        <f aca="false">IF(F283="Coal",B283*W283*12500,B283*W283)</f>
        <v>0</v>
      </c>
    </row>
    <row r="284" customFormat="false" ht="12.75" hidden="false" customHeight="false" outlineLevel="0" collapsed="false">
      <c r="A284" s="154" t="e">
        <f aca="false">VLOOKUP(G284,DDENA_USERS,2,FALSE())</f>
        <v>#N/A</v>
      </c>
      <c r="B284" s="155" t="n">
        <f aca="false">IF(ISNUMBER(FIND("Pow",F284))=TRUE(),((VALUE(MID(R284,FIND("-",R284)+1,2)))-(VALUE(MID(R284,FIND("-",R284)-1,1)))+1)*(Q284-P284+1),IF(F284="Coal",(YEAR(Q284)-YEAR(P284))*12+MONTH(Q284)-MONTH(P284)+1,(Q284-P284+1)))</f>
        <v>1</v>
      </c>
      <c r="C284" s="154" t="n">
        <f aca="false">IF(F284="Coal",B284*W284*12500,B284*W284)</f>
        <v>0</v>
      </c>
    </row>
    <row r="285" customFormat="false" ht="12.75" hidden="false" customHeight="false" outlineLevel="0" collapsed="false">
      <c r="A285" s="154" t="e">
        <f aca="false">VLOOKUP(G285,DDENA_USERS,2,FALSE())</f>
        <v>#N/A</v>
      </c>
      <c r="B285" s="155" t="n">
        <f aca="false">IF(ISNUMBER(FIND("Pow",F285))=TRUE(),((VALUE(MID(R285,FIND("-",R285)+1,2)))-(VALUE(MID(R285,FIND("-",R285)-1,1)))+1)*(Q285-P285+1),IF(F285="Coal",(YEAR(Q285)-YEAR(P285))*12+MONTH(Q285)-MONTH(P285)+1,(Q285-P285+1)))</f>
        <v>1</v>
      </c>
      <c r="C285" s="154" t="n">
        <f aca="false">IF(F285="Coal",B285*W285*12500,B285*W285)</f>
        <v>0</v>
      </c>
    </row>
    <row r="286" customFormat="false" ht="12.75" hidden="false" customHeight="false" outlineLevel="0" collapsed="false">
      <c r="A286" s="154" t="e">
        <f aca="false">VLOOKUP(G286,DDENA_USERS,2,FALSE())</f>
        <v>#N/A</v>
      </c>
      <c r="B286" s="155" t="n">
        <f aca="false">IF(ISNUMBER(FIND("Pow",F286))=TRUE(),((VALUE(MID(R286,FIND("-",R286)+1,2)))-(VALUE(MID(R286,FIND("-",R286)-1,1)))+1)*(Q286-P286+1),IF(F286="Coal",(YEAR(Q286)-YEAR(P286))*12+MONTH(Q286)-MONTH(P286)+1,(Q286-P286+1)))</f>
        <v>1</v>
      </c>
      <c r="C286" s="154" t="n">
        <f aca="false">IF(F286="Coal",B286*W286*12500,B286*W286)</f>
        <v>0</v>
      </c>
    </row>
    <row r="287" customFormat="false" ht="12.75" hidden="false" customHeight="false" outlineLevel="0" collapsed="false">
      <c r="A287" s="154" t="e">
        <f aca="false">VLOOKUP(G287,DDENA_USERS,2,FALSE())</f>
        <v>#N/A</v>
      </c>
      <c r="B287" s="155" t="n">
        <f aca="false">IF(ISNUMBER(FIND("Pow",F287))=TRUE(),((VALUE(MID(R287,FIND("-",R287)+1,2)))-(VALUE(MID(R287,FIND("-",R287)-1,1)))+1)*(Q287-P287+1),IF(F287="Coal",(YEAR(Q287)-YEAR(P287))*12+MONTH(Q287)-MONTH(P287)+1,(Q287-P287+1)))</f>
        <v>1</v>
      </c>
      <c r="C287" s="154" t="n">
        <f aca="false">IF(F287="Coal",B287*W287*12500,B287*W287)</f>
        <v>0</v>
      </c>
    </row>
    <row r="288" customFormat="false" ht="12.75" hidden="false" customHeight="false" outlineLevel="0" collapsed="false">
      <c r="A288" s="154" t="e">
        <f aca="false">VLOOKUP(G288,DDENA_USERS,2,FALSE())</f>
        <v>#N/A</v>
      </c>
      <c r="B288" s="155" t="n">
        <f aca="false">IF(ISNUMBER(FIND("Pow",F288))=TRUE(),((VALUE(MID(R288,FIND("-",R288)+1,2)))-(VALUE(MID(R288,FIND("-",R288)-1,1)))+1)*(Q288-P288+1),IF(F288="Coal",(YEAR(Q288)-YEAR(P288))*12+MONTH(Q288)-MONTH(P288)+1,(Q288-P288+1)))</f>
        <v>1</v>
      </c>
      <c r="C288" s="154" t="n">
        <f aca="false">IF(F288="Coal",B288*W288*12500,B288*W288)</f>
        <v>0</v>
      </c>
    </row>
    <row r="289" customFormat="false" ht="12.75" hidden="false" customHeight="false" outlineLevel="0" collapsed="false">
      <c r="A289" s="154" t="e">
        <f aca="false">VLOOKUP(G289,DDENA_USERS,2,FALSE())</f>
        <v>#N/A</v>
      </c>
      <c r="B289" s="155" t="n">
        <f aca="false">IF(ISNUMBER(FIND("Pow",F289))=TRUE(),((VALUE(MID(R289,FIND("-",R289)+1,2)))-(VALUE(MID(R289,FIND("-",R289)-1,1)))+1)*(Q289-P289+1),IF(F289="Coal",(YEAR(Q289)-YEAR(P289))*12+MONTH(Q289)-MONTH(P289)+1,(Q289-P289+1)))</f>
        <v>1</v>
      </c>
      <c r="C289" s="154" t="n">
        <f aca="false">IF(F289="Coal",B289*W289*12500,B289*W289)</f>
        <v>0</v>
      </c>
    </row>
    <row r="290" customFormat="false" ht="12.75" hidden="false" customHeight="false" outlineLevel="0" collapsed="false">
      <c r="A290" s="154" t="e">
        <f aca="false">VLOOKUP(G290,DDENA_USERS,2,FALSE())</f>
        <v>#N/A</v>
      </c>
      <c r="B290" s="155" t="n">
        <f aca="false">IF(ISNUMBER(FIND("Pow",F290))=TRUE(),((VALUE(MID(R290,FIND("-",R290)+1,2)))-(VALUE(MID(R290,FIND("-",R290)-1,1)))+1)*(Q290-P290+1),IF(F290="Coal",(YEAR(Q290)-YEAR(P290))*12+MONTH(Q290)-MONTH(P290)+1,(Q290-P290+1)))</f>
        <v>1</v>
      </c>
      <c r="C290" s="154" t="n">
        <f aca="false">IF(F290="Coal",B290*W290*12500,B290*W290)</f>
        <v>0</v>
      </c>
    </row>
    <row r="291" customFormat="false" ht="12.75" hidden="false" customHeight="false" outlineLevel="0" collapsed="false">
      <c r="A291" s="154" t="e">
        <f aca="false">VLOOKUP(G291,DDENA_USERS,2,FALSE())</f>
        <v>#N/A</v>
      </c>
      <c r="B291" s="155" t="n">
        <f aca="false">IF(ISNUMBER(FIND("Pow",F291))=TRUE(),((VALUE(MID(R291,FIND("-",R291)+1,2)))-(VALUE(MID(R291,FIND("-",R291)-1,1)))+1)*(Q291-P291+1),IF(F291="Coal",(YEAR(Q291)-YEAR(P291))*12+MONTH(Q291)-MONTH(P291)+1,(Q291-P291+1)))</f>
        <v>1</v>
      </c>
      <c r="C291" s="154" t="n">
        <f aca="false">IF(F291="Coal",B291*W291*12500,B291*W291)</f>
        <v>0</v>
      </c>
    </row>
    <row r="292" customFormat="false" ht="12.75" hidden="false" customHeight="false" outlineLevel="0" collapsed="false">
      <c r="A292" s="154" t="e">
        <f aca="false">VLOOKUP(G292,DDENA_USERS,2,FALSE())</f>
        <v>#N/A</v>
      </c>
      <c r="B292" s="155" t="n">
        <f aca="false">IF(ISNUMBER(FIND("Pow",F292))=TRUE(),((VALUE(MID(R292,FIND("-",R292)+1,2)))-(VALUE(MID(R292,FIND("-",R292)-1,1)))+1)*(Q292-P292+1),IF(F292="Coal",(YEAR(Q292)-YEAR(P292))*12+MONTH(Q292)-MONTH(P292)+1,(Q292-P292+1)))</f>
        <v>1</v>
      </c>
      <c r="C292" s="154" t="n">
        <f aca="false">IF(F292="Coal",B292*W292*12500,B292*W292)</f>
        <v>0</v>
      </c>
    </row>
    <row r="293" customFormat="false" ht="12.75" hidden="false" customHeight="false" outlineLevel="0" collapsed="false">
      <c r="A293" s="154" t="e">
        <f aca="false">VLOOKUP(G293,DDENA_USERS,2,FALSE())</f>
        <v>#N/A</v>
      </c>
      <c r="B293" s="155" t="n">
        <f aca="false">IF(ISNUMBER(FIND("Pow",F293))=TRUE(),((VALUE(MID(R293,FIND("-",R293)+1,2)))-(VALUE(MID(R293,FIND("-",R293)-1,1)))+1)*(Q293-P293+1),IF(F293="Coal",(YEAR(Q293)-YEAR(P293))*12+MONTH(Q293)-MONTH(P293)+1,(Q293-P293+1)))</f>
        <v>1</v>
      </c>
      <c r="C293" s="154" t="n">
        <f aca="false">IF(F293="Coal",B293*W293*12500,B293*W293)</f>
        <v>0</v>
      </c>
    </row>
    <row r="294" customFormat="false" ht="12.75" hidden="false" customHeight="false" outlineLevel="0" collapsed="false">
      <c r="A294" s="154" t="e">
        <f aca="false">VLOOKUP(G294,DDENA_USERS,2,FALSE())</f>
        <v>#N/A</v>
      </c>
      <c r="B294" s="155" t="n">
        <f aca="false">IF(ISNUMBER(FIND("Pow",F294))=TRUE(),((VALUE(MID(R294,FIND("-",R294)+1,2)))-(VALUE(MID(R294,FIND("-",R294)-1,1)))+1)*(Q294-P294+1),IF(F294="Coal",(YEAR(Q294)-YEAR(P294))*12+MONTH(Q294)-MONTH(P294)+1,(Q294-P294+1)))</f>
        <v>1</v>
      </c>
      <c r="C294" s="154" t="n">
        <f aca="false">IF(F294="Coal",B294*W294*12500,B294*W294)</f>
        <v>0</v>
      </c>
    </row>
    <row r="295" customFormat="false" ht="12.75" hidden="false" customHeight="false" outlineLevel="0" collapsed="false">
      <c r="A295" s="154" t="e">
        <f aca="false">VLOOKUP(G295,DDENA_USERS,2,FALSE())</f>
        <v>#N/A</v>
      </c>
      <c r="B295" s="155" t="n">
        <f aca="false">IF(ISNUMBER(FIND("Pow",F295))=TRUE(),((VALUE(MID(R295,FIND("-",R295)+1,2)))-(VALUE(MID(R295,FIND("-",R295)-1,1)))+1)*(Q295-P295+1),IF(F295="Coal",(YEAR(Q295)-YEAR(P295))*12+MONTH(Q295)-MONTH(P295)+1,(Q295-P295+1)))</f>
        <v>1</v>
      </c>
      <c r="C295" s="154" t="n">
        <f aca="false">IF(F295="Coal",B295*W295*12500,B295*W295)</f>
        <v>0</v>
      </c>
    </row>
    <row r="296" customFormat="false" ht="12.75" hidden="false" customHeight="false" outlineLevel="0" collapsed="false">
      <c r="A296" s="154" t="e">
        <f aca="false">VLOOKUP(G296,DDENA_USERS,2,FALSE())</f>
        <v>#N/A</v>
      </c>
      <c r="B296" s="155" t="n">
        <f aca="false">IF(ISNUMBER(FIND("Pow",F296))=TRUE(),((VALUE(MID(R296,FIND("-",R296)+1,2)))-(VALUE(MID(R296,FIND("-",R296)-1,1)))+1)*(Q296-P296+1),IF(F296="Coal",(YEAR(Q296)-YEAR(P296))*12+MONTH(Q296)-MONTH(P296)+1,(Q296-P296+1)))</f>
        <v>1</v>
      </c>
      <c r="C296" s="154" t="n">
        <f aca="false">IF(F296="Coal",B296*W296*12500,B296*W296)</f>
        <v>0</v>
      </c>
    </row>
    <row r="297" customFormat="false" ht="12.75" hidden="false" customHeight="false" outlineLevel="0" collapsed="false">
      <c r="A297" s="154" t="e">
        <f aca="false">VLOOKUP(G297,DDENA_USERS,2,FALSE())</f>
        <v>#N/A</v>
      </c>
      <c r="B297" s="155" t="n">
        <f aca="false">IF(ISNUMBER(FIND("Pow",F297))=TRUE(),((VALUE(MID(R297,FIND("-",R297)+1,2)))-(VALUE(MID(R297,FIND("-",R297)-1,1)))+1)*(Q297-P297+1),IF(F297="Coal",(YEAR(Q297)-YEAR(P297))*12+MONTH(Q297)-MONTH(P297)+1,(Q297-P297+1)))</f>
        <v>1</v>
      </c>
      <c r="C297" s="154" t="n">
        <f aca="false">IF(F297="Coal",B297*W297*12500,B297*W297)</f>
        <v>0</v>
      </c>
    </row>
    <row r="298" customFormat="false" ht="12.75" hidden="false" customHeight="false" outlineLevel="0" collapsed="false">
      <c r="A298" s="154" t="e">
        <f aca="false">VLOOKUP(G298,DDENA_USERS,2,FALSE())</f>
        <v>#N/A</v>
      </c>
      <c r="B298" s="155" t="n">
        <f aca="false">IF(ISNUMBER(FIND("Pow",F298))=TRUE(),((VALUE(MID(R298,FIND("-",R298)+1,2)))-(VALUE(MID(R298,FIND("-",R298)-1,1)))+1)*(Q298-P298+1),IF(F298="Coal",(YEAR(Q298)-YEAR(P298))*12+MONTH(Q298)-MONTH(P298)+1,(Q298-P298+1)))</f>
        <v>1</v>
      </c>
      <c r="C298" s="154" t="n">
        <f aca="false">IF(F298="Coal",B298*W298*12500,B298*W298)</f>
        <v>0</v>
      </c>
    </row>
    <row r="299" customFormat="false" ht="12.75" hidden="false" customHeight="false" outlineLevel="0" collapsed="false">
      <c r="A299" s="154" t="e">
        <f aca="false">VLOOKUP(G299,DDENA_USERS,2,FALSE())</f>
        <v>#N/A</v>
      </c>
      <c r="B299" s="155" t="n">
        <f aca="false">IF(ISNUMBER(FIND("Pow",F299))=TRUE(),((VALUE(MID(R299,FIND("-",R299)+1,2)))-(VALUE(MID(R299,FIND("-",R299)-1,1)))+1)*(Q299-P299+1),IF(F299="Coal",(YEAR(Q299)-YEAR(P299))*12+MONTH(Q299)-MONTH(P299)+1,(Q299-P299+1)))</f>
        <v>1</v>
      </c>
      <c r="C299" s="154" t="n">
        <f aca="false">IF(F299="Coal",B299*W299*12500,B299*W299)</f>
        <v>0</v>
      </c>
    </row>
    <row r="300" customFormat="false" ht="12.75" hidden="false" customHeight="false" outlineLevel="0" collapsed="false">
      <c r="A300" s="154" t="e">
        <f aca="false">VLOOKUP(G300,DDENA_USERS,2,FALSE())</f>
        <v>#N/A</v>
      </c>
      <c r="B300" s="155" t="n">
        <f aca="false">IF(ISNUMBER(FIND("Pow",F300))=TRUE(),((VALUE(MID(R300,FIND("-",R300)+1,2)))-(VALUE(MID(R300,FIND("-",R300)-1,1)))+1)*(Q300-P300+1),IF(F300="Coal",(YEAR(Q300)-YEAR(P300))*12+MONTH(Q300)-MONTH(P300)+1,(Q300-P300+1)))</f>
        <v>1</v>
      </c>
      <c r="C300" s="154" t="n">
        <f aca="false">IF(F300="Coal",B300*W300*12500,B300*W300)</f>
        <v>0</v>
      </c>
    </row>
    <row r="301" customFormat="false" ht="12.75" hidden="false" customHeight="false" outlineLevel="0" collapsed="false">
      <c r="A301" s="154" t="e">
        <f aca="false">VLOOKUP(G301,DDENA_USERS,2,FALSE())</f>
        <v>#N/A</v>
      </c>
      <c r="B301" s="155" t="n">
        <f aca="false">IF(ISNUMBER(FIND("Pow",F301))=TRUE(),((VALUE(MID(R301,FIND("-",R301)+1,2)))-(VALUE(MID(R301,FIND("-",R301)-1,1)))+1)*(Q301-P301+1),IF(F301="Coal",(YEAR(Q301)-YEAR(P301))*12+MONTH(Q301)-MONTH(P301)+1,(Q301-P301+1)))</f>
        <v>1</v>
      </c>
      <c r="C301" s="154" t="n">
        <f aca="false">IF(F301="Coal",B301*W301*12500,B301*W301)</f>
        <v>0</v>
      </c>
    </row>
    <row r="302" customFormat="false" ht="12.75" hidden="false" customHeight="false" outlineLevel="0" collapsed="false">
      <c r="A302" s="154" t="e">
        <f aca="false">VLOOKUP(G302,DDENA_USERS,2,FALSE())</f>
        <v>#N/A</v>
      </c>
      <c r="B302" s="155" t="n">
        <f aca="false">IF(ISNUMBER(FIND("Pow",F302))=TRUE(),((VALUE(MID(R302,FIND("-",R302)+1,2)))-(VALUE(MID(R302,FIND("-",R302)-1,1)))+1)*(Q302-P302+1),IF(F302="Coal",(YEAR(Q302)-YEAR(P302))*12+MONTH(Q302)-MONTH(P302)+1,(Q302-P302+1)))</f>
        <v>1</v>
      </c>
      <c r="C302" s="154" t="n">
        <f aca="false">IF(F302="Coal",B302*W302*12500,B302*W302)</f>
        <v>0</v>
      </c>
    </row>
    <row r="303" customFormat="false" ht="12.75" hidden="false" customHeight="false" outlineLevel="0" collapsed="false">
      <c r="A303" s="154" t="e">
        <f aca="false">VLOOKUP(G303,DDENA_USERS,2,FALSE())</f>
        <v>#N/A</v>
      </c>
      <c r="B303" s="155" t="n">
        <f aca="false">IF(ISNUMBER(FIND("Pow",F303))=TRUE(),((VALUE(MID(R303,FIND("-",R303)+1,2)))-(VALUE(MID(R303,FIND("-",R303)-1,1)))+1)*(Q303-P303+1),IF(F303="Coal",(YEAR(Q303)-YEAR(P303))*12+MONTH(Q303)-MONTH(P303)+1,(Q303-P303+1)))</f>
        <v>1</v>
      </c>
      <c r="C303" s="154" t="n">
        <f aca="false">IF(F303="Coal",B303*W303*12500,B303*W303)</f>
        <v>0</v>
      </c>
    </row>
    <row r="304" customFormat="false" ht="12.75" hidden="false" customHeight="false" outlineLevel="0" collapsed="false">
      <c r="A304" s="154" t="e">
        <f aca="false">VLOOKUP(G304,DDENA_USERS,2,FALSE())</f>
        <v>#N/A</v>
      </c>
      <c r="B304" s="155" t="n">
        <f aca="false">IF(ISNUMBER(FIND("Pow",F304))=TRUE(),((VALUE(MID(R304,FIND("-",R304)+1,2)))-(VALUE(MID(R304,FIND("-",R304)-1,1)))+1)*(Q304-P304+1),IF(F304="Coal",(YEAR(Q304)-YEAR(P304))*12+MONTH(Q304)-MONTH(P304)+1,(Q304-P304+1)))</f>
        <v>1</v>
      </c>
      <c r="C304" s="154" t="n">
        <f aca="false">IF(F304="Coal",B304*W304*12500,B304*W304)</f>
        <v>0</v>
      </c>
    </row>
    <row r="305" customFormat="false" ht="12.75" hidden="false" customHeight="false" outlineLevel="0" collapsed="false">
      <c r="A305" s="154" t="e">
        <f aca="false">VLOOKUP(G305,DDENA_USERS,2,FALSE())</f>
        <v>#N/A</v>
      </c>
      <c r="B305" s="155" t="n">
        <f aca="false">IF(ISNUMBER(FIND("Pow",F305))=TRUE(),((VALUE(MID(R305,FIND("-",R305)+1,2)))-(VALUE(MID(R305,FIND("-",R305)-1,1)))+1)*(Q305-P305+1),IF(F305="Coal",(YEAR(Q305)-YEAR(P305))*12+MONTH(Q305)-MONTH(P305)+1,(Q305-P305+1)))</f>
        <v>1</v>
      </c>
      <c r="C305" s="154" t="n">
        <f aca="false">IF(F305="Coal",B305*W305*12500,B305*W305)</f>
        <v>0</v>
      </c>
    </row>
    <row r="306" customFormat="false" ht="12.75" hidden="false" customHeight="false" outlineLevel="0" collapsed="false">
      <c r="A306" s="154" t="e">
        <f aca="false">VLOOKUP(G306,DDENA_USERS,2,FALSE())</f>
        <v>#N/A</v>
      </c>
      <c r="B306" s="155" t="n">
        <f aca="false">IF(ISNUMBER(FIND("Pow",F306))=TRUE(),((VALUE(MID(R306,FIND("-",R306)+1,2)))-(VALUE(MID(R306,FIND("-",R306)-1,1)))+1)*(Q306-P306+1),IF(F306="Coal",(YEAR(Q306)-YEAR(P306))*12+MONTH(Q306)-MONTH(P306)+1,(Q306-P306+1)))</f>
        <v>1</v>
      </c>
      <c r="C306" s="154" t="n">
        <f aca="false">IF(F306="Coal",B306*W306*12500,B306*W306)</f>
        <v>0</v>
      </c>
    </row>
    <row r="307" customFormat="false" ht="12.75" hidden="false" customHeight="false" outlineLevel="0" collapsed="false">
      <c r="A307" s="154" t="e">
        <f aca="false">VLOOKUP(G307,DDENA_USERS,2,FALSE())</f>
        <v>#N/A</v>
      </c>
      <c r="B307" s="155" t="n">
        <f aca="false">IF(ISNUMBER(FIND("Pow",F307))=TRUE(),((VALUE(MID(R307,FIND("-",R307)+1,2)))-(VALUE(MID(R307,FIND("-",R307)-1,1)))+1)*(Q307-P307+1),IF(F307="Coal",(YEAR(Q307)-YEAR(P307))*12+MONTH(Q307)-MONTH(P307)+1,(Q307-P307+1)))</f>
        <v>1</v>
      </c>
      <c r="C307" s="154" t="n">
        <f aca="false">IF(F307="Coal",B307*W307*12500,B307*W307)</f>
        <v>0</v>
      </c>
    </row>
    <row r="308" customFormat="false" ht="12.75" hidden="false" customHeight="false" outlineLevel="0" collapsed="false">
      <c r="A308" s="154" t="e">
        <f aca="false">VLOOKUP(G308,DDENA_USERS,2,FALSE())</f>
        <v>#N/A</v>
      </c>
      <c r="B308" s="155" t="n">
        <f aca="false">IF(ISNUMBER(FIND("Pow",F308))=TRUE(),((VALUE(MID(R308,FIND("-",R308)+1,2)))-(VALUE(MID(R308,FIND("-",R308)-1,1)))+1)*(Q308-P308+1),IF(F308="Coal",(YEAR(Q308)-YEAR(P308))*12+MONTH(Q308)-MONTH(P308)+1,(Q308-P308+1)))</f>
        <v>1</v>
      </c>
      <c r="C308" s="154" t="n">
        <f aca="false">IF(F308="Coal",B308*W308*12500,B308*W308)</f>
        <v>0</v>
      </c>
    </row>
    <row r="309" customFormat="false" ht="12.75" hidden="false" customHeight="false" outlineLevel="0" collapsed="false">
      <c r="A309" s="154" t="e">
        <f aca="false">VLOOKUP(G309,DDENA_USERS,2,FALSE())</f>
        <v>#N/A</v>
      </c>
      <c r="B309" s="155" t="n">
        <f aca="false">IF(ISNUMBER(FIND("Pow",F309))=TRUE(),((VALUE(MID(R309,FIND("-",R309)+1,2)))-(VALUE(MID(R309,FIND("-",R309)-1,1)))+1)*(Q309-P309+1),IF(F309="Coal",(YEAR(Q309)-YEAR(P309))*12+MONTH(Q309)-MONTH(P309)+1,(Q309-P309+1)))</f>
        <v>1</v>
      </c>
      <c r="C309" s="154" t="n">
        <f aca="false">IF(F309="Coal",B309*W309*12500,B309*W309)</f>
        <v>0</v>
      </c>
    </row>
    <row r="310" customFormat="false" ht="12.75" hidden="false" customHeight="false" outlineLevel="0" collapsed="false">
      <c r="A310" s="154" t="e">
        <f aca="false">VLOOKUP(G310,DDENA_USERS,2,FALSE())</f>
        <v>#N/A</v>
      </c>
      <c r="B310" s="155" t="n">
        <f aca="false">IF(ISNUMBER(FIND("Pow",F310))=TRUE(),((VALUE(MID(R310,FIND("-",R310)+1,2)))-(VALUE(MID(R310,FIND("-",R310)-1,1)))+1)*(Q310-P310+1),IF(F310="Coal",(YEAR(Q310)-YEAR(P310))*12+MONTH(Q310)-MONTH(P310)+1,(Q310-P310+1)))</f>
        <v>1</v>
      </c>
      <c r="C310" s="154" t="n">
        <f aca="false">IF(F310="Coal",B310*W310*12500,B310*W310)</f>
        <v>0</v>
      </c>
    </row>
    <row r="311" customFormat="false" ht="12.75" hidden="false" customHeight="false" outlineLevel="0" collapsed="false">
      <c r="A311" s="154" t="e">
        <f aca="false">VLOOKUP(G311,DDENA_USERS,2,FALSE())</f>
        <v>#N/A</v>
      </c>
      <c r="B311" s="155" t="n">
        <f aca="false">IF(ISNUMBER(FIND("Pow",F311))=TRUE(),((VALUE(MID(R311,FIND("-",R311)+1,2)))-(VALUE(MID(R311,FIND("-",R311)-1,1)))+1)*(Q311-P311+1),IF(F311="Coal",(YEAR(Q311)-YEAR(P311))*12+MONTH(Q311)-MONTH(P311)+1,(Q311-P311+1)))</f>
        <v>1</v>
      </c>
      <c r="C311" s="154" t="n">
        <f aca="false">IF(F311="Coal",B311*W311*12500,B311*W311)</f>
        <v>0</v>
      </c>
    </row>
    <row r="312" customFormat="false" ht="12.75" hidden="false" customHeight="false" outlineLevel="0" collapsed="false">
      <c r="A312" s="154" t="e">
        <f aca="false">VLOOKUP(G312,DDENA_USERS,2,FALSE())</f>
        <v>#N/A</v>
      </c>
      <c r="B312" s="155" t="n">
        <f aca="false">IF(ISNUMBER(FIND("Pow",F312))=TRUE(),((VALUE(MID(R312,FIND("-",R312)+1,2)))-(VALUE(MID(R312,FIND("-",R312)-1,1)))+1)*(Q312-P312+1),IF(F312="Coal",(YEAR(Q312)-YEAR(P312))*12+MONTH(Q312)-MONTH(P312)+1,(Q312-P312+1)))</f>
        <v>1</v>
      </c>
      <c r="C312" s="154" t="n">
        <f aca="false">IF(F312="Coal",B312*W312*12500,B312*W312)</f>
        <v>0</v>
      </c>
    </row>
    <row r="313" customFormat="false" ht="12.75" hidden="false" customHeight="false" outlineLevel="0" collapsed="false">
      <c r="A313" s="154" t="e">
        <f aca="false">VLOOKUP(G313,DDENA_USERS,2,FALSE())</f>
        <v>#N/A</v>
      </c>
      <c r="B313" s="155" t="n">
        <f aca="false">IF(ISNUMBER(FIND("Pow",F313))=TRUE(),((VALUE(MID(R313,FIND("-",R313)+1,2)))-(VALUE(MID(R313,FIND("-",R313)-1,1)))+1)*(Q313-P313+1),IF(F313="Coal",(YEAR(Q313)-YEAR(P313))*12+MONTH(Q313)-MONTH(P313)+1,(Q313-P313+1)))</f>
        <v>1</v>
      </c>
      <c r="C313" s="154" t="n">
        <f aca="false">IF(F313="Coal",B313*W313*12500,B313*W313)</f>
        <v>0</v>
      </c>
    </row>
    <row r="314" customFormat="false" ht="12.75" hidden="false" customHeight="false" outlineLevel="0" collapsed="false">
      <c r="A314" s="154" t="e">
        <f aca="false">VLOOKUP(G314,DDENA_USERS,2,FALSE())</f>
        <v>#N/A</v>
      </c>
      <c r="B314" s="155" t="n">
        <f aca="false">IF(ISNUMBER(FIND("Pow",F314))=TRUE(),((VALUE(MID(R314,FIND("-",R314)+1,2)))-(VALUE(MID(R314,FIND("-",R314)-1,1)))+1)*(Q314-P314+1),IF(F314="Coal",(YEAR(Q314)-YEAR(P314))*12+MONTH(Q314)-MONTH(P314)+1,(Q314-P314+1)))</f>
        <v>1</v>
      </c>
      <c r="C314" s="154" t="n">
        <f aca="false">IF(F314="Coal",B314*W314*12500,B314*W314)</f>
        <v>0</v>
      </c>
    </row>
    <row r="315" customFormat="false" ht="12.75" hidden="false" customHeight="false" outlineLevel="0" collapsed="false">
      <c r="A315" s="154" t="e">
        <f aca="false">VLOOKUP(G315,DDENA_USERS,2,FALSE())</f>
        <v>#N/A</v>
      </c>
      <c r="B315" s="155" t="n">
        <f aca="false">IF(ISNUMBER(FIND("Pow",F315))=TRUE(),((VALUE(MID(R315,FIND("-",R315)+1,2)))-(VALUE(MID(R315,FIND("-",R315)-1,1)))+1)*(Q315-P315+1),IF(F315="Coal",(YEAR(Q315)-YEAR(P315))*12+MONTH(Q315)-MONTH(P315)+1,(Q315-P315+1)))</f>
        <v>1</v>
      </c>
      <c r="C315" s="154" t="n">
        <f aca="false">IF(F315="Coal",B315*W315*12500,B315*W315)</f>
        <v>0</v>
      </c>
    </row>
    <row r="316" customFormat="false" ht="12.75" hidden="false" customHeight="false" outlineLevel="0" collapsed="false">
      <c r="A316" s="154" t="e">
        <f aca="false">VLOOKUP(G316,DDENA_USERS,2,FALSE())</f>
        <v>#N/A</v>
      </c>
      <c r="B316" s="155" t="n">
        <f aca="false">IF(ISNUMBER(FIND("Pow",F316))=TRUE(),((VALUE(MID(R316,FIND("-",R316)+1,2)))-(VALUE(MID(R316,FIND("-",R316)-1,1)))+1)*(Q316-P316+1),IF(F316="Coal",(YEAR(Q316)-YEAR(P316))*12+MONTH(Q316)-MONTH(P316)+1,(Q316-P316+1)))</f>
        <v>1</v>
      </c>
      <c r="C316" s="154" t="n">
        <f aca="false">IF(F316="Coal",B316*W316*12500,B316*W316)</f>
        <v>0</v>
      </c>
    </row>
    <row r="317" customFormat="false" ht="12.75" hidden="false" customHeight="false" outlineLevel="0" collapsed="false">
      <c r="A317" s="154" t="e">
        <f aca="false">VLOOKUP(G317,DDENA_USERS,2,FALSE())</f>
        <v>#N/A</v>
      </c>
      <c r="B317" s="155" t="n">
        <f aca="false">IF(ISNUMBER(FIND("Pow",F317))=TRUE(),((VALUE(MID(R317,FIND("-",R317)+1,2)))-(VALUE(MID(R317,FIND("-",R317)-1,1)))+1)*(Q317-P317+1),IF(F317="Coal",(YEAR(Q317)-YEAR(P317))*12+MONTH(Q317)-MONTH(P317)+1,(Q317-P317+1)))</f>
        <v>1</v>
      </c>
      <c r="C317" s="154" t="n">
        <f aca="false">IF(F317="Coal",B317*W317*12500,B317*W317)</f>
        <v>0</v>
      </c>
    </row>
    <row r="318" customFormat="false" ht="12.75" hidden="false" customHeight="false" outlineLevel="0" collapsed="false">
      <c r="A318" s="154" t="e">
        <f aca="false">VLOOKUP(G318,DDENA_USERS,2,FALSE())</f>
        <v>#N/A</v>
      </c>
      <c r="B318" s="155" t="n">
        <f aca="false">IF(ISNUMBER(FIND("Pow",F318))=TRUE(),((VALUE(MID(R318,FIND("-",R318)+1,2)))-(VALUE(MID(R318,FIND("-",R318)-1,1)))+1)*(Q318-P318+1),IF(F318="Coal",(YEAR(Q318)-YEAR(P318))*12+MONTH(Q318)-MONTH(P318)+1,(Q318-P318+1)))</f>
        <v>1</v>
      </c>
      <c r="C318" s="154" t="n">
        <f aca="false">IF(F318="Coal",B318*W318*12500,B318*W318)</f>
        <v>0</v>
      </c>
    </row>
    <row r="319" customFormat="false" ht="12.75" hidden="false" customHeight="false" outlineLevel="0" collapsed="false">
      <c r="A319" s="154" t="e">
        <f aca="false">VLOOKUP(G319,DDENA_USERS,2,FALSE())</f>
        <v>#N/A</v>
      </c>
      <c r="B319" s="155" t="n">
        <f aca="false">IF(ISNUMBER(FIND("Pow",F319))=TRUE(),((VALUE(MID(R319,FIND("-",R319)+1,2)))-(VALUE(MID(R319,FIND("-",R319)-1,1)))+1)*(Q319-P319+1),IF(F319="Coal",(YEAR(Q319)-YEAR(P319))*12+MONTH(Q319)-MONTH(P319)+1,(Q319-P319+1)))</f>
        <v>1</v>
      </c>
      <c r="C319" s="154" t="n">
        <f aca="false">IF(F319="Coal",B319*W319*12500,B319*W319)</f>
        <v>0</v>
      </c>
    </row>
    <row r="320" customFormat="false" ht="12.75" hidden="false" customHeight="false" outlineLevel="0" collapsed="false">
      <c r="A320" s="154" t="e">
        <f aca="false">VLOOKUP(G320,DDENA_USERS,2,FALSE())</f>
        <v>#N/A</v>
      </c>
      <c r="B320" s="155" t="n">
        <f aca="false">IF(ISNUMBER(FIND("Pow",F320))=TRUE(),((VALUE(MID(R320,FIND("-",R320)+1,2)))-(VALUE(MID(R320,FIND("-",R320)-1,1)))+1)*(Q320-P320+1),IF(F320="Coal",(YEAR(Q320)-YEAR(P320))*12+MONTH(Q320)-MONTH(P320)+1,(Q320-P320+1)))</f>
        <v>1</v>
      </c>
      <c r="C320" s="154" t="n">
        <f aca="false">IF(F320="Coal",B320*W320*12500,B320*W320)</f>
        <v>0</v>
      </c>
    </row>
    <row r="321" customFormat="false" ht="12.75" hidden="false" customHeight="false" outlineLevel="0" collapsed="false">
      <c r="A321" s="154" t="e">
        <f aca="false">VLOOKUP(G321,DDENA_USERS,2,FALSE())</f>
        <v>#N/A</v>
      </c>
      <c r="B321" s="155" t="n">
        <f aca="false">IF(ISNUMBER(FIND("Pow",F321))=TRUE(),((VALUE(MID(R321,FIND("-",R321)+1,2)))-(VALUE(MID(R321,FIND("-",R321)-1,1)))+1)*(Q321-P321+1),IF(F321="Coal",(YEAR(Q321)-YEAR(P321))*12+MONTH(Q321)-MONTH(P321)+1,(Q321-P321+1)))</f>
        <v>1</v>
      </c>
      <c r="C321" s="154" t="n">
        <f aca="false">IF(F321="Coal",B321*W321*12500,B321*W321)</f>
        <v>0</v>
      </c>
    </row>
    <row r="322" customFormat="false" ht="12.75" hidden="false" customHeight="false" outlineLevel="0" collapsed="false">
      <c r="A322" s="154" t="e">
        <f aca="false">VLOOKUP(G322,DDENA_USERS,2,FALSE())</f>
        <v>#N/A</v>
      </c>
      <c r="B322" s="155" t="n">
        <f aca="false">IF(ISNUMBER(FIND("Pow",F322))=TRUE(),((VALUE(MID(R322,FIND("-",R322)+1,2)))-(VALUE(MID(R322,FIND("-",R322)-1,1)))+1)*(Q322-P322+1),IF(F322="Coal",(YEAR(Q322)-YEAR(P322))*12+MONTH(Q322)-MONTH(P322)+1,(Q322-P322+1)))</f>
        <v>1</v>
      </c>
      <c r="C322" s="154" t="n">
        <f aca="false">IF(F322="Coal",B322*W322*12500,B322*W322)</f>
        <v>0</v>
      </c>
    </row>
    <row r="323" customFormat="false" ht="12.75" hidden="false" customHeight="false" outlineLevel="0" collapsed="false">
      <c r="A323" s="154" t="e">
        <f aca="false">VLOOKUP(G323,DDENA_USERS,2,FALSE())</f>
        <v>#N/A</v>
      </c>
      <c r="B323" s="155" t="n">
        <f aca="false">IF(ISNUMBER(FIND("Pow",F323))=TRUE(),((VALUE(MID(R323,FIND("-",R323)+1,2)))-(VALUE(MID(R323,FIND("-",R323)-1,1)))+1)*(Q323-P323+1),IF(F323="Coal",(YEAR(Q323)-YEAR(P323))*12+MONTH(Q323)-MONTH(P323)+1,(Q323-P323+1)))</f>
        <v>1</v>
      </c>
      <c r="C323" s="154" t="n">
        <f aca="false">IF(F323="Coal",B323*W323*12500,B323*W323)</f>
        <v>0</v>
      </c>
    </row>
    <row r="324" customFormat="false" ht="12.75" hidden="false" customHeight="false" outlineLevel="0" collapsed="false">
      <c r="A324" s="154" t="e">
        <f aca="false">VLOOKUP(G324,DDENA_USERS,2,FALSE())</f>
        <v>#N/A</v>
      </c>
      <c r="B324" s="155" t="n">
        <f aca="false">IF(ISNUMBER(FIND("Pow",F324))=TRUE(),((VALUE(MID(R324,FIND("-",R324)+1,2)))-(VALUE(MID(R324,FIND("-",R324)-1,1)))+1)*(Q324-P324+1),IF(F324="Coal",(YEAR(Q324)-YEAR(P324))*12+MONTH(Q324)-MONTH(P324)+1,(Q324-P324+1)))</f>
        <v>1</v>
      </c>
      <c r="C324" s="154" t="n">
        <f aca="false">IF(F324="Coal",B324*W324*12500,B324*W324)</f>
        <v>0</v>
      </c>
    </row>
    <row r="325" customFormat="false" ht="12.75" hidden="false" customHeight="false" outlineLevel="0" collapsed="false">
      <c r="A325" s="154" t="e">
        <f aca="false">VLOOKUP(G325,DDENA_USERS,2,FALSE())</f>
        <v>#N/A</v>
      </c>
      <c r="B325" s="155" t="n">
        <f aca="false">IF(ISNUMBER(FIND("Pow",F325))=TRUE(),((VALUE(MID(R325,FIND("-",R325)+1,2)))-(VALUE(MID(R325,FIND("-",R325)-1,1)))+1)*(Q325-P325+1),IF(F325="Coal",(YEAR(Q325)-YEAR(P325))*12+MONTH(Q325)-MONTH(P325)+1,(Q325-P325+1)))</f>
        <v>1</v>
      </c>
      <c r="C325" s="154" t="n">
        <f aca="false">IF(F325="Coal",B325*W325*12500,B325*W325)</f>
        <v>0</v>
      </c>
    </row>
    <row r="326" customFormat="false" ht="12.75" hidden="false" customHeight="false" outlineLevel="0" collapsed="false">
      <c r="A326" s="154" t="e">
        <f aca="false">VLOOKUP(G326,DDENA_USERS,2,FALSE())</f>
        <v>#N/A</v>
      </c>
      <c r="B326" s="155" t="n">
        <f aca="false">IF(ISNUMBER(FIND("Pow",F326))=TRUE(),((VALUE(MID(R326,FIND("-",R326)+1,2)))-(VALUE(MID(R326,FIND("-",R326)-1,1)))+1)*(Q326-P326+1),IF(F326="Coal",(YEAR(Q326)-YEAR(P326))*12+MONTH(Q326)-MONTH(P326)+1,(Q326-P326+1)))</f>
        <v>1</v>
      </c>
      <c r="C326" s="154" t="n">
        <f aca="false">IF(F326="Coal",B326*W326*12500,B326*W326)</f>
        <v>0</v>
      </c>
    </row>
    <row r="327" customFormat="false" ht="12.75" hidden="false" customHeight="false" outlineLevel="0" collapsed="false">
      <c r="A327" s="154" t="e">
        <f aca="false">VLOOKUP(G327,DDENA_USERS,2,FALSE())</f>
        <v>#N/A</v>
      </c>
      <c r="B327" s="155" t="n">
        <f aca="false">IF(ISNUMBER(FIND("Pow",F327))=TRUE(),((VALUE(MID(R327,FIND("-",R327)+1,2)))-(VALUE(MID(R327,FIND("-",R327)-1,1)))+1)*(Q327-P327+1),IF(F327="Coal",(YEAR(Q327)-YEAR(P327))*12+MONTH(Q327)-MONTH(P327)+1,(Q327-P327+1)))</f>
        <v>1</v>
      </c>
      <c r="C327" s="154" t="n">
        <f aca="false">IF(F327="Coal",B327*W327*12500,B327*W327)</f>
        <v>0</v>
      </c>
    </row>
    <row r="328" customFormat="false" ht="12.75" hidden="false" customHeight="false" outlineLevel="0" collapsed="false">
      <c r="A328" s="154" t="e">
        <f aca="false">VLOOKUP(G328,DDENA_USERS,2,FALSE())</f>
        <v>#N/A</v>
      </c>
      <c r="B328" s="155" t="n">
        <f aca="false">IF(ISNUMBER(FIND("Pow",F328))=TRUE(),((VALUE(MID(R328,FIND("-",R328)+1,2)))-(VALUE(MID(R328,FIND("-",R328)-1,1)))+1)*(Q328-P328+1),IF(F328="Coal",(YEAR(Q328)-YEAR(P328))*12+MONTH(Q328)-MONTH(P328)+1,(Q328-P328+1)))</f>
        <v>1</v>
      </c>
      <c r="C328" s="154" t="n">
        <f aca="false">IF(F328="Coal",B328*W328*12500,B328*W328)</f>
        <v>0</v>
      </c>
    </row>
    <row r="329" customFormat="false" ht="12.75" hidden="false" customHeight="false" outlineLevel="0" collapsed="false">
      <c r="A329" s="154" t="e">
        <f aca="false">VLOOKUP(G329,DDENA_USERS,2,FALSE())</f>
        <v>#N/A</v>
      </c>
      <c r="B329" s="155" t="n">
        <f aca="false">IF(ISNUMBER(FIND("Pow",F329))=TRUE(),((VALUE(MID(R329,FIND("-",R329)+1,2)))-(VALUE(MID(R329,FIND("-",R329)-1,1)))+1)*(Q329-P329+1),IF(F329="Coal",(YEAR(Q329)-YEAR(P329))*12+MONTH(Q329)-MONTH(P329)+1,(Q329-P329+1)))</f>
        <v>1</v>
      </c>
      <c r="C329" s="154" t="n">
        <f aca="false">IF(F329="Coal",B329*W329*12500,B329*W329)</f>
        <v>0</v>
      </c>
    </row>
    <row r="330" customFormat="false" ht="12.75" hidden="false" customHeight="false" outlineLevel="0" collapsed="false">
      <c r="A330" s="154" t="e">
        <f aca="false">VLOOKUP(G330,DDENA_USERS,2,FALSE())</f>
        <v>#N/A</v>
      </c>
      <c r="B330" s="155" t="n">
        <f aca="false">IF(ISNUMBER(FIND("Pow",F330))=TRUE(),((VALUE(MID(R330,FIND("-",R330)+1,2)))-(VALUE(MID(R330,FIND("-",R330)-1,1)))+1)*(Q330-P330+1),IF(F330="Coal",(YEAR(Q330)-YEAR(P330))*12+MONTH(Q330)-MONTH(P330)+1,(Q330-P330+1)))</f>
        <v>1</v>
      </c>
      <c r="C330" s="154" t="n">
        <f aca="false">IF(F330="Coal",B330*W330*12500,B330*W330)</f>
        <v>0</v>
      </c>
    </row>
    <row r="331" customFormat="false" ht="12.75" hidden="false" customHeight="false" outlineLevel="0" collapsed="false">
      <c r="A331" s="154" t="e">
        <f aca="false">VLOOKUP(G331,DDENA_USERS,2,FALSE())</f>
        <v>#N/A</v>
      </c>
      <c r="B331" s="155" t="n">
        <f aca="false">IF(ISNUMBER(FIND("Pow",F331))=TRUE(),((VALUE(MID(R331,FIND("-",R331)+1,2)))-(VALUE(MID(R331,FIND("-",R331)-1,1)))+1)*(Q331-P331+1),IF(F331="Coal",(YEAR(Q331)-YEAR(P331))*12+MONTH(Q331)-MONTH(P331)+1,(Q331-P331+1)))</f>
        <v>1</v>
      </c>
      <c r="C331" s="154" t="n">
        <f aca="false">IF(F331="Coal",B331*W331*12500,B331*W331)</f>
        <v>0</v>
      </c>
    </row>
    <row r="332" customFormat="false" ht="12.75" hidden="false" customHeight="false" outlineLevel="0" collapsed="false">
      <c r="A332" s="154" t="e">
        <f aca="false">VLOOKUP(G332,DDENA_USERS,2,FALSE())</f>
        <v>#N/A</v>
      </c>
      <c r="B332" s="155" t="n">
        <f aca="false">IF(ISNUMBER(FIND("Pow",F332))=TRUE(),((VALUE(MID(R332,FIND("-",R332)+1,2)))-(VALUE(MID(R332,FIND("-",R332)-1,1)))+1)*(Q332-P332+1),IF(F332="Coal",(YEAR(Q332)-YEAR(P332))*12+MONTH(Q332)-MONTH(P332)+1,(Q332-P332+1)))</f>
        <v>1</v>
      </c>
      <c r="C332" s="154" t="n">
        <f aca="false">IF(F332="Coal",B332*W332*12500,B332*W332)</f>
        <v>0</v>
      </c>
    </row>
    <row r="333" customFormat="false" ht="12.75" hidden="false" customHeight="false" outlineLevel="0" collapsed="false">
      <c r="A333" s="154" t="e">
        <f aca="false">VLOOKUP(G333,DDENA_USERS,2,FALSE())</f>
        <v>#N/A</v>
      </c>
      <c r="B333" s="155" t="n">
        <f aca="false">IF(ISNUMBER(FIND("Pow",F333))=TRUE(),((VALUE(MID(R333,FIND("-",R333)+1,2)))-(VALUE(MID(R333,FIND("-",R333)-1,1)))+1)*(Q333-P333+1),IF(F333="Coal",(YEAR(Q333)-YEAR(P333))*12+MONTH(Q333)-MONTH(P333)+1,(Q333-P333+1)))</f>
        <v>1</v>
      </c>
      <c r="C333" s="154" t="n">
        <f aca="false">IF(F333="Coal",B333*W333*12500,B333*W333)</f>
        <v>0</v>
      </c>
    </row>
    <row r="334" customFormat="false" ht="12.75" hidden="false" customHeight="false" outlineLevel="0" collapsed="false">
      <c r="A334" s="154" t="e">
        <f aca="false">VLOOKUP(G334,DDENA_USERS,2,FALSE())</f>
        <v>#N/A</v>
      </c>
      <c r="B334" s="155" t="n">
        <f aca="false">IF(ISNUMBER(FIND("Pow",F334))=TRUE(),((VALUE(MID(R334,FIND("-",R334)+1,2)))-(VALUE(MID(R334,FIND("-",R334)-1,1)))+1)*(Q334-P334+1),IF(F334="Coal",(YEAR(Q334)-YEAR(P334))*12+MONTH(Q334)-MONTH(P334)+1,(Q334-P334+1)))</f>
        <v>1</v>
      </c>
      <c r="C334" s="154" t="n">
        <f aca="false">IF(F334="Coal",B334*W334*12500,B334*W334)</f>
        <v>0</v>
      </c>
    </row>
    <row r="335" customFormat="false" ht="12.75" hidden="false" customHeight="false" outlineLevel="0" collapsed="false">
      <c r="A335" s="154" t="e">
        <f aca="false">VLOOKUP(G335,DDENA_USERS,2,FALSE())</f>
        <v>#N/A</v>
      </c>
      <c r="B335" s="155" t="n">
        <f aca="false">IF(ISNUMBER(FIND("Pow",F335))=TRUE(),((VALUE(MID(R335,FIND("-",R335)+1,2)))-(VALUE(MID(R335,FIND("-",R335)-1,1)))+1)*(Q335-P335+1),IF(F335="Coal",(YEAR(Q335)-YEAR(P335))*12+MONTH(Q335)-MONTH(P335)+1,(Q335-P335+1)))</f>
        <v>1</v>
      </c>
      <c r="C335" s="154" t="n">
        <f aca="false">IF(F335="Coal",B335*W335*12500,B335*W335)</f>
        <v>0</v>
      </c>
    </row>
    <row r="336" customFormat="false" ht="12.75" hidden="false" customHeight="false" outlineLevel="0" collapsed="false">
      <c r="A336" s="154" t="e">
        <f aca="false">VLOOKUP(G336,DDENA_USERS,2,FALSE())</f>
        <v>#N/A</v>
      </c>
      <c r="B336" s="155" t="n">
        <f aca="false">IF(ISNUMBER(FIND("Pow",F336))=TRUE(),((VALUE(MID(R336,FIND("-",R336)+1,2)))-(VALUE(MID(R336,FIND("-",R336)-1,1)))+1)*(Q336-P336+1),IF(F336="Coal",(YEAR(Q336)-YEAR(P336))*12+MONTH(Q336)-MONTH(P336)+1,(Q336-P336+1)))</f>
        <v>1</v>
      </c>
      <c r="C336" s="154" t="n">
        <f aca="false">IF(F336="Coal",B336*W336*12500,B336*W336)</f>
        <v>0</v>
      </c>
    </row>
    <row r="337" customFormat="false" ht="12.75" hidden="false" customHeight="false" outlineLevel="0" collapsed="false">
      <c r="A337" s="154" t="e">
        <f aca="false">VLOOKUP(G337,DDENA_USERS,2,FALSE())</f>
        <v>#N/A</v>
      </c>
      <c r="B337" s="155" t="n">
        <f aca="false">IF(ISNUMBER(FIND("Pow",F337))=TRUE(),((VALUE(MID(R337,FIND("-",R337)+1,2)))-(VALUE(MID(R337,FIND("-",R337)-1,1)))+1)*(Q337-P337+1),IF(F337="Coal",(YEAR(Q337)-YEAR(P337))*12+MONTH(Q337)-MONTH(P337)+1,(Q337-P337+1)))</f>
        <v>1</v>
      </c>
      <c r="C337" s="154" t="n">
        <f aca="false">IF(F337="Coal",B337*W337*12500,B337*W337)</f>
        <v>0</v>
      </c>
    </row>
    <row r="338" customFormat="false" ht="12.75" hidden="false" customHeight="false" outlineLevel="0" collapsed="false">
      <c r="A338" s="154" t="e">
        <f aca="false">VLOOKUP(G338,DDENA_USERS,2,FALSE())</f>
        <v>#N/A</v>
      </c>
      <c r="B338" s="155" t="n">
        <f aca="false">IF(ISNUMBER(FIND("Pow",F338))=TRUE(),((VALUE(MID(R338,FIND("-",R338)+1,2)))-(VALUE(MID(R338,FIND("-",R338)-1,1)))+1)*(Q338-P338+1),IF(F338="Coal",(YEAR(Q338)-YEAR(P338))*12+MONTH(Q338)-MONTH(P338)+1,(Q338-P338+1)))</f>
        <v>1</v>
      </c>
      <c r="C338" s="154" t="n">
        <f aca="false">IF(F338="Coal",B338*W338*12500,B338*W338)</f>
        <v>0</v>
      </c>
    </row>
    <row r="339" customFormat="false" ht="12.75" hidden="false" customHeight="false" outlineLevel="0" collapsed="false">
      <c r="A339" s="154" t="e">
        <f aca="false">VLOOKUP(G339,DDENA_USERS,2,FALSE())</f>
        <v>#N/A</v>
      </c>
      <c r="B339" s="155" t="n">
        <f aca="false">IF(ISNUMBER(FIND("Pow",F339))=TRUE(),((VALUE(MID(R339,FIND("-",R339)+1,2)))-(VALUE(MID(R339,FIND("-",R339)-1,1)))+1)*(Q339-P339+1),IF(F339="Coal",(YEAR(Q339)-YEAR(P339))*12+MONTH(Q339)-MONTH(P339)+1,(Q339-P339+1)))</f>
        <v>1</v>
      </c>
      <c r="C339" s="154" t="n">
        <f aca="false">IF(F339="Coal",B339*W339*12500,B339*W339)</f>
        <v>0</v>
      </c>
    </row>
    <row r="340" customFormat="false" ht="12.75" hidden="false" customHeight="false" outlineLevel="0" collapsed="false">
      <c r="A340" s="154" t="e">
        <f aca="false">VLOOKUP(G340,DDENA_USERS,2,FALSE())</f>
        <v>#N/A</v>
      </c>
      <c r="B340" s="155" t="n">
        <f aca="false">IF(ISNUMBER(FIND("Pow",F340))=TRUE(),((VALUE(MID(R340,FIND("-",R340)+1,2)))-(VALUE(MID(R340,FIND("-",R340)-1,1)))+1)*(Q340-P340+1),IF(F340="Coal",(YEAR(Q340)-YEAR(P340))*12+MONTH(Q340)-MONTH(P340)+1,(Q340-P340+1)))</f>
        <v>1</v>
      </c>
      <c r="C340" s="154" t="n">
        <f aca="false">IF(F340="Coal",B340*W340*12500,B340*W340)</f>
        <v>0</v>
      </c>
    </row>
    <row r="341" customFormat="false" ht="12.75" hidden="false" customHeight="false" outlineLevel="0" collapsed="false">
      <c r="A341" s="154" t="e">
        <f aca="false">VLOOKUP(G341,DDENA_USERS,2,FALSE())</f>
        <v>#N/A</v>
      </c>
      <c r="B341" s="155" t="n">
        <f aca="false">IF(ISNUMBER(FIND("Pow",F341))=TRUE(),((VALUE(MID(R341,FIND("-",R341)+1,2)))-(VALUE(MID(R341,FIND("-",R341)-1,1)))+1)*(Q341-P341+1),IF(F341="Coal",(YEAR(Q341)-YEAR(P341))*12+MONTH(Q341)-MONTH(P341)+1,(Q341-P341+1)))</f>
        <v>1</v>
      </c>
      <c r="C341" s="154" t="n">
        <f aca="false">IF(F341="Coal",B341*W341*12500,B341*W341)</f>
        <v>0</v>
      </c>
    </row>
    <row r="342" customFormat="false" ht="12.75" hidden="false" customHeight="false" outlineLevel="0" collapsed="false">
      <c r="A342" s="154" t="e">
        <f aca="false">VLOOKUP(G342,DDENA_USERS,2,FALSE())</f>
        <v>#N/A</v>
      </c>
      <c r="B342" s="155" t="n">
        <f aca="false">IF(ISNUMBER(FIND("Pow",F342))=TRUE(),((VALUE(MID(R342,FIND("-",R342)+1,2)))-(VALUE(MID(R342,FIND("-",R342)-1,1)))+1)*(Q342-P342+1),IF(F342="Coal",(YEAR(Q342)-YEAR(P342))*12+MONTH(Q342)-MONTH(P342)+1,(Q342-P342+1)))</f>
        <v>1</v>
      </c>
      <c r="C342" s="154" t="n">
        <f aca="false">IF(F342="Coal",B342*W342*12500,B342*W342)</f>
        <v>0</v>
      </c>
    </row>
    <row r="343" customFormat="false" ht="12.75" hidden="false" customHeight="false" outlineLevel="0" collapsed="false">
      <c r="A343" s="154" t="e">
        <f aca="false">VLOOKUP(G343,DDENA_USERS,2,FALSE())</f>
        <v>#N/A</v>
      </c>
      <c r="B343" s="155" t="n">
        <f aca="false">IF(ISNUMBER(FIND("Pow",F343))=TRUE(),((VALUE(MID(R343,FIND("-",R343)+1,2)))-(VALUE(MID(R343,FIND("-",R343)-1,1)))+1)*(Q343-P343+1),IF(F343="Coal",(YEAR(Q343)-YEAR(P343))*12+MONTH(Q343)-MONTH(P343)+1,(Q343-P343+1)))</f>
        <v>1</v>
      </c>
      <c r="C343" s="154" t="n">
        <f aca="false">IF(F343="Coal",B343*W343*12500,B343*W343)</f>
        <v>0</v>
      </c>
    </row>
    <row r="344" customFormat="false" ht="12.75" hidden="false" customHeight="false" outlineLevel="0" collapsed="false">
      <c r="A344" s="154" t="e">
        <f aca="false">VLOOKUP(G344,DDENA_USERS,2,FALSE())</f>
        <v>#N/A</v>
      </c>
      <c r="B344" s="155" t="n">
        <f aca="false">IF(ISNUMBER(FIND("Pow",F344))=TRUE(),((VALUE(MID(R344,FIND("-",R344)+1,2)))-(VALUE(MID(R344,FIND("-",R344)-1,1)))+1)*(Q344-P344+1),IF(F344="Coal",(YEAR(Q344)-YEAR(P344))*12+MONTH(Q344)-MONTH(P344)+1,(Q344-P344+1)))</f>
        <v>1</v>
      </c>
      <c r="C344" s="154" t="n">
        <f aca="false">IF(F344="Coal",B344*W344*12500,B344*W344)</f>
        <v>0</v>
      </c>
    </row>
    <row r="345" customFormat="false" ht="12.75" hidden="false" customHeight="false" outlineLevel="0" collapsed="false">
      <c r="A345" s="154" t="e">
        <f aca="false">VLOOKUP(G345,DDENA_USERS,2,FALSE())</f>
        <v>#N/A</v>
      </c>
      <c r="B345" s="155" t="n">
        <f aca="false">IF(ISNUMBER(FIND("Pow",F345))=TRUE(),((VALUE(MID(R345,FIND("-",R345)+1,2)))-(VALUE(MID(R345,FIND("-",R345)-1,1)))+1)*(Q345-P345+1),IF(F345="Coal",(YEAR(Q345)-YEAR(P345))*12+MONTH(Q345)-MONTH(P345)+1,(Q345-P345+1)))</f>
        <v>1</v>
      </c>
      <c r="C345" s="154" t="n">
        <f aca="false">IF(F345="Coal",B345*W345*12500,B345*W345)</f>
        <v>0</v>
      </c>
    </row>
    <row r="346" customFormat="false" ht="12.75" hidden="false" customHeight="false" outlineLevel="0" collapsed="false">
      <c r="A346" s="154" t="e">
        <f aca="false">VLOOKUP(G346,DDENA_USERS,2,FALSE())</f>
        <v>#N/A</v>
      </c>
      <c r="B346" s="155" t="n">
        <f aca="false">IF(ISNUMBER(FIND("Pow",F346))=TRUE(),((VALUE(MID(R346,FIND("-",R346)+1,2)))-(VALUE(MID(R346,FIND("-",R346)-1,1)))+1)*(Q346-P346+1),IF(F346="Coal",(YEAR(Q346)-YEAR(P346))*12+MONTH(Q346)-MONTH(P346)+1,(Q346-P346+1)))</f>
        <v>1</v>
      </c>
      <c r="C346" s="154" t="n">
        <f aca="false">IF(F346="Coal",B346*W346*12500,B346*W346)</f>
        <v>0</v>
      </c>
    </row>
    <row r="347" customFormat="false" ht="12.75" hidden="false" customHeight="false" outlineLevel="0" collapsed="false">
      <c r="A347" s="154" t="e">
        <f aca="false">VLOOKUP(G347,DDENA_USERS,2,FALSE())</f>
        <v>#N/A</v>
      </c>
      <c r="B347" s="155" t="n">
        <f aca="false">IF(ISNUMBER(FIND("Pow",F347))=TRUE(),((VALUE(MID(R347,FIND("-",R347)+1,2)))-(VALUE(MID(R347,FIND("-",R347)-1,1)))+1)*(Q347-P347+1),IF(F347="Coal",(YEAR(Q347)-YEAR(P347))*12+MONTH(Q347)-MONTH(P347)+1,(Q347-P347+1)))</f>
        <v>1</v>
      </c>
      <c r="C347" s="154" t="n">
        <f aca="false">IF(F347="Coal",B347*W347*12500,B347*W347)</f>
        <v>0</v>
      </c>
    </row>
    <row r="348" customFormat="false" ht="12.75" hidden="false" customHeight="false" outlineLevel="0" collapsed="false">
      <c r="A348" s="154" t="e">
        <f aca="false">VLOOKUP(G348,DDENA_USERS,2,FALSE())</f>
        <v>#N/A</v>
      </c>
      <c r="B348" s="155" t="n">
        <f aca="false">IF(ISNUMBER(FIND("Pow",F348))=TRUE(),((VALUE(MID(R348,FIND("-",R348)+1,2)))-(VALUE(MID(R348,FIND("-",R348)-1,1)))+1)*(Q348-P348+1),IF(F348="Coal",(YEAR(Q348)-YEAR(P348))*12+MONTH(Q348)-MONTH(P348)+1,(Q348-P348+1)))</f>
        <v>1</v>
      </c>
      <c r="C348" s="154" t="n">
        <f aca="false">IF(F348="Coal",B348*W348*12500,B348*W348)</f>
        <v>0</v>
      </c>
    </row>
    <row r="349" customFormat="false" ht="12.75" hidden="false" customHeight="false" outlineLevel="0" collapsed="false">
      <c r="A349" s="154" t="e">
        <f aca="false">VLOOKUP(G349,DDENA_USERS,2,FALSE())</f>
        <v>#N/A</v>
      </c>
      <c r="B349" s="155" t="n">
        <f aca="false">IF(ISNUMBER(FIND("Pow",F349))=TRUE(),((VALUE(MID(R349,FIND("-",R349)+1,2)))-(VALUE(MID(R349,FIND("-",R349)-1,1)))+1)*(Q349-P349+1),IF(F349="Coal",(YEAR(Q349)-YEAR(P349))*12+MONTH(Q349)-MONTH(P349)+1,(Q349-P349+1)))</f>
        <v>1</v>
      </c>
      <c r="C349" s="154" t="n">
        <f aca="false">IF(F349="Coal",B349*W349*12500,B349*W349)</f>
        <v>0</v>
      </c>
    </row>
    <row r="350" customFormat="false" ht="12.75" hidden="false" customHeight="false" outlineLevel="0" collapsed="false">
      <c r="A350" s="154" t="e">
        <f aca="false">VLOOKUP(G350,DDENA_USERS,2,FALSE())</f>
        <v>#N/A</v>
      </c>
      <c r="B350" s="155" t="n">
        <f aca="false">IF(ISNUMBER(FIND("Pow",F350))=TRUE(),((VALUE(MID(R350,FIND("-",R350)+1,2)))-(VALUE(MID(R350,FIND("-",R350)-1,1)))+1)*(Q350-P350+1),IF(F350="Coal",(YEAR(Q350)-YEAR(P350))*12+MONTH(Q350)-MONTH(P350)+1,(Q350-P350+1)))</f>
        <v>1</v>
      </c>
      <c r="C350" s="154" t="n">
        <f aca="false">IF(F350="Coal",B350*W350*12500,B350*W350)</f>
        <v>0</v>
      </c>
    </row>
    <row r="351" customFormat="false" ht="12.75" hidden="false" customHeight="false" outlineLevel="0" collapsed="false">
      <c r="A351" s="154" t="e">
        <f aca="false">VLOOKUP(G351,DDENA_USERS,2,FALSE())</f>
        <v>#N/A</v>
      </c>
      <c r="B351" s="155" t="n">
        <f aca="false">IF(ISNUMBER(FIND("Pow",F351))=TRUE(),((VALUE(MID(R351,FIND("-",R351)+1,2)))-(VALUE(MID(R351,FIND("-",R351)-1,1)))+1)*(Q351-P351+1),IF(F351="Coal",(YEAR(Q351)-YEAR(P351))*12+MONTH(Q351)-MONTH(P351)+1,(Q351-P351+1)))</f>
        <v>1</v>
      </c>
      <c r="C351" s="154" t="n">
        <f aca="false">IF(F351="Coal",B351*W351*12500,B351*W351)</f>
        <v>0</v>
      </c>
    </row>
    <row r="352" customFormat="false" ht="12.75" hidden="false" customHeight="false" outlineLevel="0" collapsed="false">
      <c r="A352" s="154" t="e">
        <f aca="false">VLOOKUP(G352,DDENA_USERS,2,FALSE())</f>
        <v>#N/A</v>
      </c>
      <c r="B352" s="155" t="n">
        <f aca="false">IF(ISNUMBER(FIND("Pow",F352))=TRUE(),((VALUE(MID(R352,FIND("-",R352)+1,2)))-(VALUE(MID(R352,FIND("-",R352)-1,1)))+1)*(Q352-P352+1),IF(F352="Coal",(YEAR(Q352)-YEAR(P352))*12+MONTH(Q352)-MONTH(P352)+1,(Q352-P352+1)))</f>
        <v>1</v>
      </c>
      <c r="C352" s="154" t="n">
        <f aca="false">IF(F352="Coal",B352*W352*12500,B352*W352)</f>
        <v>0</v>
      </c>
    </row>
    <row r="353" customFormat="false" ht="12.75" hidden="false" customHeight="false" outlineLevel="0" collapsed="false">
      <c r="A353" s="154" t="e">
        <f aca="false">VLOOKUP(G353,DDENA_USERS,2,FALSE())</f>
        <v>#N/A</v>
      </c>
      <c r="B353" s="155" t="n">
        <f aca="false">IF(ISNUMBER(FIND("Pow",F353))=TRUE(),((VALUE(MID(R353,FIND("-",R353)+1,2)))-(VALUE(MID(R353,FIND("-",R353)-1,1)))+1)*(Q353-P353+1),IF(F353="Coal",(YEAR(Q353)-YEAR(P353))*12+MONTH(Q353)-MONTH(P353)+1,(Q353-P353+1)))</f>
        <v>1</v>
      </c>
      <c r="C353" s="154" t="n">
        <f aca="false">IF(F353="Coal",B353*W353*12500,B353*W353)</f>
        <v>0</v>
      </c>
    </row>
    <row r="354" customFormat="false" ht="12.75" hidden="false" customHeight="false" outlineLevel="0" collapsed="false">
      <c r="A354" s="154" t="e">
        <f aca="false">VLOOKUP(G354,DDENA_USERS,2,FALSE())</f>
        <v>#N/A</v>
      </c>
      <c r="B354" s="155" t="n">
        <f aca="false">IF(ISNUMBER(FIND("Pow",F354))=TRUE(),((VALUE(MID(R354,FIND("-",R354)+1,2)))-(VALUE(MID(R354,FIND("-",R354)-1,1)))+1)*(Q354-P354+1),IF(F354="Coal",(YEAR(Q354)-YEAR(P354))*12+MONTH(Q354)-MONTH(P354)+1,(Q354-P354+1)))</f>
        <v>1</v>
      </c>
      <c r="C354" s="154" t="n">
        <f aca="false">IF(F354="Coal",B354*W354*12500,B354*W354)</f>
        <v>0</v>
      </c>
    </row>
    <row r="355" customFormat="false" ht="12.75" hidden="false" customHeight="false" outlineLevel="0" collapsed="false">
      <c r="A355" s="154" t="e">
        <f aca="false">VLOOKUP(G355,DDENA_USERS,2,FALSE())</f>
        <v>#N/A</v>
      </c>
      <c r="B355" s="155" t="n">
        <f aca="false">IF(ISNUMBER(FIND("Pow",F355))=TRUE(),((VALUE(MID(R355,FIND("-",R355)+1,2)))-(VALUE(MID(R355,FIND("-",R355)-1,1)))+1)*(Q355-P355+1),IF(F355="Coal",(YEAR(Q355)-YEAR(P355))*12+MONTH(Q355)-MONTH(P355)+1,(Q355-P355+1)))</f>
        <v>1</v>
      </c>
      <c r="C355" s="154" t="n">
        <f aca="false">IF(F355="Coal",B355*W355*12500,B355*W355)</f>
        <v>0</v>
      </c>
    </row>
    <row r="356" customFormat="false" ht="12.75" hidden="false" customHeight="false" outlineLevel="0" collapsed="false">
      <c r="A356" s="154" t="e">
        <f aca="false">VLOOKUP(G356,DDENA_USERS,2,FALSE())</f>
        <v>#N/A</v>
      </c>
      <c r="B356" s="155" t="n">
        <f aca="false">IF(ISNUMBER(FIND("Pow",F356))=TRUE(),((VALUE(MID(R356,FIND("-",R356)+1,2)))-(VALUE(MID(R356,FIND("-",R356)-1,1)))+1)*(Q356-P356+1),IF(F356="Coal",(YEAR(Q356)-YEAR(P356))*12+MONTH(Q356)-MONTH(P356)+1,(Q356-P356+1)))</f>
        <v>1</v>
      </c>
      <c r="C356" s="154" t="n">
        <f aca="false">IF(F356="Coal",B356*W356*12500,B356*W356)</f>
        <v>0</v>
      </c>
    </row>
    <row r="357" customFormat="false" ht="12.75" hidden="false" customHeight="false" outlineLevel="0" collapsed="false">
      <c r="A357" s="154" t="e">
        <f aca="false">VLOOKUP(G357,DDENA_USERS,2,FALSE())</f>
        <v>#N/A</v>
      </c>
      <c r="B357" s="155" t="n">
        <f aca="false">IF(ISNUMBER(FIND("Pow",F357))=TRUE(),((VALUE(MID(R357,FIND("-",R357)+1,2)))-(VALUE(MID(R357,FIND("-",R357)-1,1)))+1)*(Q357-P357+1),IF(F357="Coal",(YEAR(Q357)-YEAR(P357))*12+MONTH(Q357)-MONTH(P357)+1,(Q357-P357+1)))</f>
        <v>1</v>
      </c>
      <c r="C357" s="154" t="n">
        <f aca="false">IF(F357="Coal",B357*W357*12500,B357*W357)</f>
        <v>0</v>
      </c>
    </row>
    <row r="358" customFormat="false" ht="12.75" hidden="false" customHeight="false" outlineLevel="0" collapsed="false">
      <c r="A358" s="154" t="e">
        <f aca="false">VLOOKUP(G358,DDENA_USERS,2,FALSE())</f>
        <v>#N/A</v>
      </c>
      <c r="B358" s="155" t="n">
        <f aca="false">IF(ISNUMBER(FIND("Pow",F358))=TRUE(),((VALUE(MID(R358,FIND("-",R358)+1,2)))-(VALUE(MID(R358,FIND("-",R358)-1,1)))+1)*(Q358-P358+1),IF(F358="Coal",(YEAR(Q358)-YEAR(P358))*12+MONTH(Q358)-MONTH(P358)+1,(Q358-P358+1)))</f>
        <v>1</v>
      </c>
      <c r="C358" s="154" t="n">
        <f aca="false">IF(F358="Coal",B358*W358*12500,B358*W358)</f>
        <v>0</v>
      </c>
    </row>
    <row r="359" customFormat="false" ht="12.75" hidden="false" customHeight="false" outlineLevel="0" collapsed="false">
      <c r="A359" s="154" t="e">
        <f aca="false">VLOOKUP(G359,DDENA_USERS,2,FALSE())</f>
        <v>#N/A</v>
      </c>
      <c r="B359" s="155" t="n">
        <f aca="false">IF(ISNUMBER(FIND("Pow",F359))=TRUE(),((VALUE(MID(R359,FIND("-",R359)+1,2)))-(VALUE(MID(R359,FIND("-",R359)-1,1)))+1)*(Q359-P359+1),IF(F359="Coal",(YEAR(Q359)-YEAR(P359))*12+MONTH(Q359)-MONTH(P359)+1,(Q359-P359+1)))</f>
        <v>1</v>
      </c>
      <c r="C359" s="154" t="n">
        <f aca="false">IF(F359="Coal",B359*W359*12500,B359*W359)</f>
        <v>0</v>
      </c>
    </row>
    <row r="360" customFormat="false" ht="12.75" hidden="false" customHeight="false" outlineLevel="0" collapsed="false">
      <c r="A360" s="154" t="e">
        <f aca="false">VLOOKUP(G360,DDENA_USERS,2,FALSE())</f>
        <v>#N/A</v>
      </c>
      <c r="B360" s="155" t="n">
        <f aca="false">IF(ISNUMBER(FIND("Pow",F360))=TRUE(),((VALUE(MID(R360,FIND("-",R360)+1,2)))-(VALUE(MID(R360,FIND("-",R360)-1,1)))+1)*(Q360-P360+1),IF(F360="Coal",(YEAR(Q360)-YEAR(P360))*12+MONTH(Q360)-MONTH(P360)+1,(Q360-P360+1)))</f>
        <v>1</v>
      </c>
      <c r="C360" s="154" t="n">
        <f aca="false">IF(F360="Coal",B360*W360*12500,B360*W360)</f>
        <v>0</v>
      </c>
    </row>
    <row r="361" customFormat="false" ht="12.75" hidden="false" customHeight="false" outlineLevel="0" collapsed="false">
      <c r="A361" s="154" t="e">
        <f aca="false">VLOOKUP(G361,DDENA_USERS,2,FALSE())</f>
        <v>#N/A</v>
      </c>
      <c r="B361" s="155" t="n">
        <f aca="false">IF(ISNUMBER(FIND("Pow",F361))=TRUE(),((VALUE(MID(R361,FIND("-",R361)+1,2)))-(VALUE(MID(R361,FIND("-",R361)-1,1)))+1)*(Q361-P361+1),IF(F361="Coal",(YEAR(Q361)-YEAR(P361))*12+MONTH(Q361)-MONTH(P361)+1,(Q361-P361+1)))</f>
        <v>1</v>
      </c>
      <c r="C361" s="154" t="n">
        <f aca="false">IF(F361="Coal",B361*W361*12500,B361*W361)</f>
        <v>0</v>
      </c>
    </row>
    <row r="362" customFormat="false" ht="12.75" hidden="false" customHeight="false" outlineLevel="0" collapsed="false">
      <c r="A362" s="154" t="e">
        <f aca="false">VLOOKUP(G362,DDENA_USERS,2,FALSE())</f>
        <v>#N/A</v>
      </c>
      <c r="B362" s="155" t="n">
        <f aca="false">IF(ISNUMBER(FIND("Pow",F362))=TRUE(),((VALUE(MID(R362,FIND("-",R362)+1,2)))-(VALUE(MID(R362,FIND("-",R362)-1,1)))+1)*(Q362-P362+1),IF(F362="Coal",(YEAR(Q362)-YEAR(P362))*12+MONTH(Q362)-MONTH(P362)+1,(Q362-P362+1)))</f>
        <v>1</v>
      </c>
      <c r="C362" s="154" t="n">
        <f aca="false">IF(F362="Coal",B362*W362*12500,B362*W362)</f>
        <v>0</v>
      </c>
    </row>
    <row r="363" customFormat="false" ht="12.75" hidden="false" customHeight="false" outlineLevel="0" collapsed="false">
      <c r="A363" s="154" t="e">
        <f aca="false">VLOOKUP(G363,DDENA_USERS,2,FALSE())</f>
        <v>#N/A</v>
      </c>
      <c r="B363" s="155" t="n">
        <f aca="false">IF(ISNUMBER(FIND("Pow",F363))=TRUE(),((VALUE(MID(R363,FIND("-",R363)+1,2)))-(VALUE(MID(R363,FIND("-",R363)-1,1)))+1)*(Q363-P363+1),IF(F363="Coal",(YEAR(Q363)-YEAR(P363))*12+MONTH(Q363)-MONTH(P363)+1,(Q363-P363+1)))</f>
        <v>1</v>
      </c>
      <c r="C363" s="154" t="n">
        <f aca="false">IF(F363="Coal",B363*W363*12500,B363*W363)</f>
        <v>0</v>
      </c>
    </row>
    <row r="364" customFormat="false" ht="12.75" hidden="false" customHeight="false" outlineLevel="0" collapsed="false">
      <c r="A364" s="154" t="e">
        <f aca="false">VLOOKUP(G364,DDENA_USERS,2,FALSE())</f>
        <v>#N/A</v>
      </c>
      <c r="B364" s="155" t="n">
        <f aca="false">IF(ISNUMBER(FIND("Pow",F364))=TRUE(),((VALUE(MID(R364,FIND("-",R364)+1,2)))-(VALUE(MID(R364,FIND("-",R364)-1,1)))+1)*(Q364-P364+1),IF(F364="Coal",(YEAR(Q364)-YEAR(P364))*12+MONTH(Q364)-MONTH(P364)+1,(Q364-P364+1)))</f>
        <v>1</v>
      </c>
      <c r="C364" s="154" t="n">
        <f aca="false">IF(F364="Coal",B364*W364*12500,B364*W364)</f>
        <v>0</v>
      </c>
    </row>
    <row r="365" customFormat="false" ht="12.75" hidden="false" customHeight="false" outlineLevel="0" collapsed="false">
      <c r="A365" s="154" t="e">
        <f aca="false">VLOOKUP(G365,DDENA_USERS,2,FALSE())</f>
        <v>#N/A</v>
      </c>
      <c r="B365" s="155" t="n">
        <f aca="false">IF(ISNUMBER(FIND("Pow",F365))=TRUE(),((VALUE(MID(R365,FIND("-",R365)+1,2)))-(VALUE(MID(R365,FIND("-",R365)-1,1)))+1)*(Q365-P365+1),IF(F365="Coal",(YEAR(Q365)-YEAR(P365))*12+MONTH(Q365)-MONTH(P365)+1,(Q365-P365+1)))</f>
        <v>1</v>
      </c>
      <c r="C365" s="154" t="n">
        <f aca="false">IF(F365="Coal",B365*W365*12500,B365*W365)</f>
        <v>0</v>
      </c>
    </row>
    <row r="366" customFormat="false" ht="12.75" hidden="false" customHeight="false" outlineLevel="0" collapsed="false">
      <c r="A366" s="154" t="e">
        <f aca="false">VLOOKUP(G366,DDENA_USERS,2,FALSE())</f>
        <v>#N/A</v>
      </c>
      <c r="B366" s="155" t="n">
        <f aca="false">IF(ISNUMBER(FIND("Pow",F366))=TRUE(),((VALUE(MID(R366,FIND("-",R366)+1,2)))-(VALUE(MID(R366,FIND("-",R366)-1,1)))+1)*(Q366-P366+1),IF(F366="Coal",(YEAR(Q366)-YEAR(P366))*12+MONTH(Q366)-MONTH(P366)+1,(Q366-P366+1)))</f>
        <v>1</v>
      </c>
      <c r="C366" s="154" t="n">
        <f aca="false">IF(F366="Coal",B366*W366*12500,B366*W366)</f>
        <v>0</v>
      </c>
    </row>
    <row r="367" customFormat="false" ht="12.75" hidden="false" customHeight="false" outlineLevel="0" collapsed="false">
      <c r="A367" s="154" t="e">
        <f aca="false">VLOOKUP(G367,DDENA_USERS,2,FALSE())</f>
        <v>#N/A</v>
      </c>
      <c r="B367" s="155" t="n">
        <f aca="false">IF(ISNUMBER(FIND("Pow",F367))=TRUE(),((VALUE(MID(R367,FIND("-",R367)+1,2)))-(VALUE(MID(R367,FIND("-",R367)-1,1)))+1)*(Q367-P367+1),IF(F367="Coal",(YEAR(Q367)-YEAR(P367))*12+MONTH(Q367)-MONTH(P367)+1,(Q367-P367+1)))</f>
        <v>1</v>
      </c>
      <c r="C367" s="154" t="n">
        <f aca="false">IF(F367="Coal",B367*W367*12500,B367*W367)</f>
        <v>0</v>
      </c>
    </row>
    <row r="368" customFormat="false" ht="12.75" hidden="false" customHeight="false" outlineLevel="0" collapsed="false">
      <c r="A368" s="154" t="e">
        <f aca="false">VLOOKUP(G368,DDENA_USERS,2,FALSE())</f>
        <v>#N/A</v>
      </c>
      <c r="B368" s="155" t="n">
        <f aca="false">IF(ISNUMBER(FIND("Pow",F368))=TRUE(),((VALUE(MID(R368,FIND("-",R368)+1,2)))-(VALUE(MID(R368,FIND("-",R368)-1,1)))+1)*(Q368-P368+1),IF(F368="Coal",(YEAR(Q368)-YEAR(P368))*12+MONTH(Q368)-MONTH(P368)+1,(Q368-P368+1)))</f>
        <v>1</v>
      </c>
      <c r="C368" s="154" t="n">
        <f aca="false">IF(F368="Coal",B368*W368*12500,B368*W368)</f>
        <v>0</v>
      </c>
    </row>
    <row r="369" customFormat="false" ht="12.75" hidden="false" customHeight="false" outlineLevel="0" collapsed="false">
      <c r="A369" s="154" t="e">
        <f aca="false">VLOOKUP(G369,DDENA_USERS,2,FALSE())</f>
        <v>#N/A</v>
      </c>
      <c r="B369" s="155" t="n">
        <f aca="false">IF(ISNUMBER(FIND("Pow",F369))=TRUE(),((VALUE(MID(R369,FIND("-",R369)+1,2)))-(VALUE(MID(R369,FIND("-",R369)-1,1)))+1)*(Q369-P369+1),IF(F369="Coal",(YEAR(Q369)-YEAR(P369))*12+MONTH(Q369)-MONTH(P369)+1,(Q369-P369+1)))</f>
        <v>1</v>
      </c>
      <c r="C369" s="154" t="n">
        <f aca="false">IF(F369="Coal",B369*W369*12500,B369*W369)</f>
        <v>0</v>
      </c>
    </row>
    <row r="370" customFormat="false" ht="12.75" hidden="false" customHeight="false" outlineLevel="0" collapsed="false">
      <c r="A370" s="154" t="e">
        <f aca="false">VLOOKUP(G370,DDENA_USERS,2,FALSE())</f>
        <v>#N/A</v>
      </c>
      <c r="B370" s="155" t="n">
        <f aca="false">IF(ISNUMBER(FIND("Pow",F370))=TRUE(),((VALUE(MID(R370,FIND("-",R370)+1,2)))-(VALUE(MID(R370,FIND("-",R370)-1,1)))+1)*(Q370-P370+1),IF(F370="Coal",(YEAR(Q370)-YEAR(P370))*12+MONTH(Q370)-MONTH(P370)+1,(Q370-P370+1)))</f>
        <v>1</v>
      </c>
      <c r="C370" s="154" t="n">
        <f aca="false">IF(F370="Coal",B370*W370*12500,B370*W370)</f>
        <v>0</v>
      </c>
    </row>
    <row r="371" customFormat="false" ht="12.75" hidden="false" customHeight="false" outlineLevel="0" collapsed="false">
      <c r="A371" s="154" t="e">
        <f aca="false">VLOOKUP(G371,DDENA_USERS,2,FALSE())</f>
        <v>#N/A</v>
      </c>
      <c r="B371" s="155" t="n">
        <f aca="false">IF(ISNUMBER(FIND("Pow",F371))=TRUE(),((VALUE(MID(R371,FIND("-",R371)+1,2)))-(VALUE(MID(R371,FIND("-",R371)-1,1)))+1)*(Q371-P371+1),IF(F371="Coal",(YEAR(Q371)-YEAR(P371))*12+MONTH(Q371)-MONTH(P371)+1,(Q371-P371+1)))</f>
        <v>1</v>
      </c>
      <c r="C371" s="154" t="n">
        <f aca="false">IF(F371="Coal",B371*W371*12500,B371*W371)</f>
        <v>0</v>
      </c>
    </row>
    <row r="372" customFormat="false" ht="12.75" hidden="false" customHeight="false" outlineLevel="0" collapsed="false">
      <c r="A372" s="154" t="e">
        <f aca="false">VLOOKUP(G372,DDENA_USERS,2,FALSE())</f>
        <v>#N/A</v>
      </c>
      <c r="B372" s="155" t="n">
        <f aca="false">IF(ISNUMBER(FIND("Pow",F372))=TRUE(),((VALUE(MID(R372,FIND("-",R372)+1,2)))-(VALUE(MID(R372,FIND("-",R372)-1,1)))+1)*(Q372-P372+1),IF(F372="Coal",(YEAR(Q372)-YEAR(P372))*12+MONTH(Q372)-MONTH(P372)+1,(Q372-P372+1)))</f>
        <v>1</v>
      </c>
      <c r="C372" s="154" t="n">
        <f aca="false">IF(F372="Coal",B372*W372*12500,B372*W372)</f>
        <v>0</v>
      </c>
    </row>
    <row r="373" customFormat="false" ht="12.75" hidden="false" customHeight="false" outlineLevel="0" collapsed="false">
      <c r="A373" s="154" t="e">
        <f aca="false">VLOOKUP(G373,DDENA_USERS,2,FALSE())</f>
        <v>#N/A</v>
      </c>
      <c r="B373" s="155" t="n">
        <f aca="false">IF(ISNUMBER(FIND("Pow",F373))=TRUE(),((VALUE(MID(R373,FIND("-",R373)+1,2)))-(VALUE(MID(R373,FIND("-",R373)-1,1)))+1)*(Q373-P373+1),IF(F373="Coal",(YEAR(Q373)-YEAR(P373))*12+MONTH(Q373)-MONTH(P373)+1,(Q373-P373+1)))</f>
        <v>1</v>
      </c>
      <c r="C373" s="154" t="n">
        <f aca="false">IF(F373="Coal",B373*W373*12500,B373*W373)</f>
        <v>0</v>
      </c>
    </row>
    <row r="374" customFormat="false" ht="12.75" hidden="false" customHeight="false" outlineLevel="0" collapsed="false">
      <c r="A374" s="154" t="e">
        <f aca="false">VLOOKUP(G374,DDENA_USERS,2,FALSE())</f>
        <v>#N/A</v>
      </c>
      <c r="B374" s="155" t="n">
        <f aca="false">IF(ISNUMBER(FIND("Pow",F374))=TRUE(),((VALUE(MID(R374,FIND("-",R374)+1,2)))-(VALUE(MID(R374,FIND("-",R374)-1,1)))+1)*(Q374-P374+1),IF(F374="Coal",(YEAR(Q374)-YEAR(P374))*12+MONTH(Q374)-MONTH(P374)+1,(Q374-P374+1)))</f>
        <v>1</v>
      </c>
      <c r="C374" s="154" t="n">
        <f aca="false">IF(F374="Coal",B374*W374*12500,B374*W374)</f>
        <v>0</v>
      </c>
    </row>
    <row r="375" customFormat="false" ht="12.75" hidden="false" customHeight="false" outlineLevel="0" collapsed="false">
      <c r="A375" s="154" t="e">
        <f aca="false">VLOOKUP(G375,DDENA_USERS,2,FALSE())</f>
        <v>#N/A</v>
      </c>
      <c r="B375" s="155" t="n">
        <f aca="false">IF(ISNUMBER(FIND("Pow",F375))=TRUE(),((VALUE(MID(R375,FIND("-",R375)+1,2)))-(VALUE(MID(R375,FIND("-",R375)-1,1)))+1)*(Q375-P375+1),IF(F375="Coal",(YEAR(Q375)-YEAR(P375))*12+MONTH(Q375)-MONTH(P375)+1,(Q375-P375+1)))</f>
        <v>1</v>
      </c>
      <c r="C375" s="154" t="n">
        <f aca="false">IF(F375="Coal",B375*W375*12500,B375*W375)</f>
        <v>0</v>
      </c>
    </row>
    <row r="376" customFormat="false" ht="12.75" hidden="false" customHeight="false" outlineLevel="0" collapsed="false">
      <c r="A376" s="154" t="e">
        <f aca="false">VLOOKUP(G376,DDENA_USERS,2,FALSE())</f>
        <v>#N/A</v>
      </c>
      <c r="B376" s="155" t="n">
        <f aca="false">IF(ISNUMBER(FIND("Pow",F376))=TRUE(),((VALUE(MID(R376,FIND("-",R376)+1,2)))-(VALUE(MID(R376,FIND("-",R376)-1,1)))+1)*(Q376-P376+1),IF(F376="Coal",(YEAR(Q376)-YEAR(P376))*12+MONTH(Q376)-MONTH(P376)+1,(Q376-P376+1)))</f>
        <v>1</v>
      </c>
      <c r="C376" s="154" t="n">
        <f aca="false">IF(F376="Coal",B376*W376*12500,B376*W376)</f>
        <v>0</v>
      </c>
    </row>
    <row r="377" customFormat="false" ht="12.75" hidden="false" customHeight="false" outlineLevel="0" collapsed="false">
      <c r="A377" s="154" t="e">
        <f aca="false">VLOOKUP(G377,DDENA_USERS,2,FALSE())</f>
        <v>#N/A</v>
      </c>
      <c r="B377" s="155" t="n">
        <f aca="false">IF(ISNUMBER(FIND("Pow",F377))=TRUE(),((VALUE(MID(R377,FIND("-",R377)+1,2)))-(VALUE(MID(R377,FIND("-",R377)-1,1)))+1)*(Q377-P377+1),IF(F377="Coal",(YEAR(Q377)-YEAR(P377))*12+MONTH(Q377)-MONTH(P377)+1,(Q377-P377+1)))</f>
        <v>1</v>
      </c>
      <c r="C377" s="154" t="n">
        <f aca="false">IF(F377="Coal",B377*W377*12500,B377*W377)</f>
        <v>0</v>
      </c>
    </row>
    <row r="378" customFormat="false" ht="12.75" hidden="false" customHeight="false" outlineLevel="0" collapsed="false">
      <c r="A378" s="154" t="e">
        <f aca="false">VLOOKUP(G378,DDENA_USERS,2,FALSE())</f>
        <v>#N/A</v>
      </c>
      <c r="B378" s="155" t="n">
        <f aca="false">IF(ISNUMBER(FIND("Pow",F378))=TRUE(),((VALUE(MID(R378,FIND("-",R378)+1,2)))-(VALUE(MID(R378,FIND("-",R378)-1,1)))+1)*(Q378-P378+1),IF(F378="Coal",(YEAR(Q378)-YEAR(P378))*12+MONTH(Q378)-MONTH(P378)+1,(Q378-P378+1)))</f>
        <v>1</v>
      </c>
      <c r="C378" s="154" t="n">
        <f aca="false">IF(F378="Coal",B378*W378*12500,B378*W378)</f>
        <v>0</v>
      </c>
    </row>
    <row r="379" customFormat="false" ht="12.75" hidden="false" customHeight="false" outlineLevel="0" collapsed="false">
      <c r="A379" s="154" t="e">
        <f aca="false">VLOOKUP(G379,DDENA_USERS,2,FALSE())</f>
        <v>#N/A</v>
      </c>
      <c r="B379" s="155" t="n">
        <f aca="false">IF(ISNUMBER(FIND("Pow",F379))=TRUE(),((VALUE(MID(R379,FIND("-",R379)+1,2)))-(VALUE(MID(R379,FIND("-",R379)-1,1)))+1)*(Q379-P379+1),IF(F379="Coal",(YEAR(Q379)-YEAR(P379))*12+MONTH(Q379)-MONTH(P379)+1,(Q379-P379+1)))</f>
        <v>1</v>
      </c>
      <c r="C379" s="154" t="n">
        <f aca="false">IF(F379="Coal",B379*W379*12500,B379*W379)</f>
        <v>0</v>
      </c>
    </row>
    <row r="380" customFormat="false" ht="12.75" hidden="false" customHeight="false" outlineLevel="0" collapsed="false">
      <c r="A380" s="154" t="e">
        <f aca="false">VLOOKUP(G380,DDENA_USERS,2,FALSE())</f>
        <v>#N/A</v>
      </c>
      <c r="B380" s="155" t="n">
        <f aca="false">IF(ISNUMBER(FIND("Pow",F380))=TRUE(),((VALUE(MID(R380,FIND("-",R380)+1,2)))-(VALUE(MID(R380,FIND("-",R380)-1,1)))+1)*(Q380-P380+1),IF(F380="Coal",(YEAR(Q380)-YEAR(P380))*12+MONTH(Q380)-MONTH(P380)+1,(Q380-P380+1)))</f>
        <v>1</v>
      </c>
      <c r="C380" s="154" t="n">
        <f aca="false">IF(F380="Coal",B380*W380*12500,B380*W380)</f>
        <v>0</v>
      </c>
    </row>
    <row r="381" customFormat="false" ht="12.75" hidden="false" customHeight="false" outlineLevel="0" collapsed="false">
      <c r="A381" s="154" t="e">
        <f aca="false">VLOOKUP(G381,DDENA_USERS,2,FALSE())</f>
        <v>#N/A</v>
      </c>
      <c r="B381" s="155" t="n">
        <f aca="false">IF(ISNUMBER(FIND("Pow",F381))=TRUE(),((VALUE(MID(R381,FIND("-",R381)+1,2)))-(VALUE(MID(R381,FIND("-",R381)-1,1)))+1)*(Q381-P381+1),IF(F381="Coal",(YEAR(Q381)-YEAR(P381))*12+MONTH(Q381)-MONTH(P381)+1,(Q381-P381+1)))</f>
        <v>1</v>
      </c>
      <c r="C381" s="154" t="n">
        <f aca="false">IF(F381="Coal",B381*W381*12500,B381*W381)</f>
        <v>0</v>
      </c>
    </row>
    <row r="382" customFormat="false" ht="12.75" hidden="false" customHeight="false" outlineLevel="0" collapsed="false">
      <c r="A382" s="154" t="e">
        <f aca="false">VLOOKUP(G382,DDENA_USERS,2,FALSE())</f>
        <v>#N/A</v>
      </c>
      <c r="B382" s="155" t="n">
        <f aca="false">IF(ISNUMBER(FIND("Pow",F382))=TRUE(),((VALUE(MID(R382,FIND("-",R382)+1,2)))-(VALUE(MID(R382,FIND("-",R382)-1,1)))+1)*(Q382-P382+1),IF(F382="Coal",(YEAR(Q382)-YEAR(P382))*12+MONTH(Q382)-MONTH(P382)+1,(Q382-P382+1)))</f>
        <v>1</v>
      </c>
      <c r="C382" s="154" t="n">
        <f aca="false">IF(F382="Coal",B382*W382*12500,B382*W382)</f>
        <v>0</v>
      </c>
    </row>
    <row r="383" customFormat="false" ht="12.75" hidden="false" customHeight="false" outlineLevel="0" collapsed="false">
      <c r="A383" s="154" t="e">
        <f aca="false">VLOOKUP(G383,DDENA_USERS,2,FALSE())</f>
        <v>#N/A</v>
      </c>
      <c r="B383" s="155" t="n">
        <f aca="false">IF(ISNUMBER(FIND("Pow",F383))=TRUE(),((VALUE(MID(R383,FIND("-",R383)+1,2)))-(VALUE(MID(R383,FIND("-",R383)-1,1)))+1)*(Q383-P383+1),IF(F383="Coal",(YEAR(Q383)-YEAR(P383))*12+MONTH(Q383)-MONTH(P383)+1,(Q383-P383+1)))</f>
        <v>1</v>
      </c>
      <c r="C383" s="154" t="n">
        <f aca="false">IF(F383="Coal",B383*W383*12500,B383*W383)</f>
        <v>0</v>
      </c>
    </row>
    <row r="384" customFormat="false" ht="12.75" hidden="false" customHeight="false" outlineLevel="0" collapsed="false">
      <c r="A384" s="154" t="e">
        <f aca="false">VLOOKUP(G384,DDENA_USERS,2,FALSE())</f>
        <v>#N/A</v>
      </c>
      <c r="B384" s="155" t="n">
        <f aca="false">IF(ISNUMBER(FIND("Pow",F384))=TRUE(),((VALUE(MID(R384,FIND("-",R384)+1,2)))-(VALUE(MID(R384,FIND("-",R384)-1,1)))+1)*(Q384-P384+1),IF(F384="Coal",(YEAR(Q384)-YEAR(P384))*12+MONTH(Q384)-MONTH(P384)+1,(Q384-P384+1)))</f>
        <v>1</v>
      </c>
      <c r="C384" s="154" t="n">
        <f aca="false">IF(F384="Coal",B384*W384*12500,B384*W384)</f>
        <v>0</v>
      </c>
    </row>
    <row r="385" customFormat="false" ht="12.75" hidden="false" customHeight="false" outlineLevel="0" collapsed="false">
      <c r="A385" s="154" t="e">
        <f aca="false">VLOOKUP(G385,DDENA_USERS,2,FALSE())</f>
        <v>#N/A</v>
      </c>
      <c r="B385" s="155" t="n">
        <f aca="false">IF(ISNUMBER(FIND("Pow",F385))=TRUE(),((VALUE(MID(R385,FIND("-",R385)+1,2)))-(VALUE(MID(R385,FIND("-",R385)-1,1)))+1)*(Q385-P385+1),IF(F385="Coal",(YEAR(Q385)-YEAR(P385))*12+MONTH(Q385)-MONTH(P385)+1,(Q385-P385+1)))</f>
        <v>1</v>
      </c>
      <c r="C385" s="154" t="n">
        <f aca="false">IF(F385="Coal",B385*W385*12500,B385*W385)</f>
        <v>0</v>
      </c>
    </row>
    <row r="386" customFormat="false" ht="12.75" hidden="false" customHeight="false" outlineLevel="0" collapsed="false">
      <c r="A386" s="154" t="e">
        <f aca="false">VLOOKUP(G386,DDENA_USERS,2,FALSE())</f>
        <v>#N/A</v>
      </c>
      <c r="B386" s="155" t="n">
        <f aca="false">IF(ISNUMBER(FIND("Pow",F386))=TRUE(),((VALUE(MID(R386,FIND("-",R386)+1,2)))-(VALUE(MID(R386,FIND("-",R386)-1,1)))+1)*(Q386-P386+1),IF(F386="Coal",(YEAR(Q386)-YEAR(P386))*12+MONTH(Q386)-MONTH(P386)+1,(Q386-P386+1)))</f>
        <v>1</v>
      </c>
      <c r="C386" s="154" t="n">
        <f aca="false">IF(F386="Coal",B386*W386*12500,B386*W386)</f>
        <v>0</v>
      </c>
    </row>
    <row r="387" customFormat="false" ht="12.75" hidden="false" customHeight="false" outlineLevel="0" collapsed="false">
      <c r="A387" s="154" t="e">
        <f aca="false">VLOOKUP(G387,DDENA_USERS,2,FALSE())</f>
        <v>#N/A</v>
      </c>
      <c r="B387" s="155" t="n">
        <f aca="false">IF(ISNUMBER(FIND("Pow",F387))=TRUE(),((VALUE(MID(R387,FIND("-",R387)+1,2)))-(VALUE(MID(R387,FIND("-",R387)-1,1)))+1)*(Q387-P387+1),IF(F387="Coal",(YEAR(Q387)-YEAR(P387))*12+MONTH(Q387)-MONTH(P387)+1,(Q387-P387+1)))</f>
        <v>1</v>
      </c>
      <c r="C387" s="154" t="n">
        <f aca="false">IF(F387="Coal",B387*W387*12500,B387*W387)</f>
        <v>0</v>
      </c>
    </row>
    <row r="388" customFormat="false" ht="12.75" hidden="false" customHeight="false" outlineLevel="0" collapsed="false">
      <c r="A388" s="154" t="e">
        <f aca="false">VLOOKUP(G388,DDENA_USERS,2,FALSE())</f>
        <v>#N/A</v>
      </c>
      <c r="B388" s="155" t="n">
        <f aca="false">IF(ISNUMBER(FIND("Pow",F388))=TRUE(),((VALUE(MID(R388,FIND("-",R388)+1,2)))-(VALUE(MID(R388,FIND("-",R388)-1,1)))+1)*(Q388-P388+1),IF(F388="Coal",(YEAR(Q388)-YEAR(P388))*12+MONTH(Q388)-MONTH(P388)+1,(Q388-P388+1)))</f>
        <v>1</v>
      </c>
      <c r="C388" s="154" t="n">
        <f aca="false">IF(F388="Coal",B388*W388*12500,B388*W388)</f>
        <v>0</v>
      </c>
    </row>
    <row r="389" customFormat="false" ht="12.75" hidden="false" customHeight="false" outlineLevel="0" collapsed="false">
      <c r="A389" s="154" t="e">
        <f aca="false">VLOOKUP(G389,DDENA_USERS,2,FALSE())</f>
        <v>#N/A</v>
      </c>
      <c r="B389" s="155" t="n">
        <f aca="false">IF(ISNUMBER(FIND("Pow",F389))=TRUE(),((VALUE(MID(R389,FIND("-",R389)+1,2)))-(VALUE(MID(R389,FIND("-",R389)-1,1)))+1)*(Q389-P389+1),IF(F389="Coal",(YEAR(Q389)-YEAR(P389))*12+MONTH(Q389)-MONTH(P389)+1,(Q389-P389+1)))</f>
        <v>1</v>
      </c>
      <c r="C389" s="154" t="n">
        <f aca="false">IF(F389="Coal",B389*W389*12500,B389*W389)</f>
        <v>0</v>
      </c>
    </row>
    <row r="390" customFormat="false" ht="12.75" hidden="false" customHeight="false" outlineLevel="0" collapsed="false">
      <c r="A390" s="154" t="e">
        <f aca="false">VLOOKUP(G390,DDENA_USERS,2,FALSE())</f>
        <v>#N/A</v>
      </c>
      <c r="B390" s="155" t="n">
        <f aca="false">IF(ISNUMBER(FIND("Pow",F390))=TRUE(),((VALUE(MID(R390,FIND("-",R390)+1,2)))-(VALUE(MID(R390,FIND("-",R390)-1,1)))+1)*(Q390-P390+1),IF(F390="Coal",(YEAR(Q390)-YEAR(P390))*12+MONTH(Q390)-MONTH(P390)+1,(Q390-P390+1)))</f>
        <v>1</v>
      </c>
      <c r="C390" s="154" t="n">
        <f aca="false">IF(F390="Coal",B390*W390*12500,B390*W390)</f>
        <v>0</v>
      </c>
    </row>
    <row r="391" customFormat="false" ht="12.75" hidden="false" customHeight="false" outlineLevel="0" collapsed="false">
      <c r="A391" s="154" t="e">
        <f aca="false">VLOOKUP(G391,DDENA_USERS,2,FALSE())</f>
        <v>#N/A</v>
      </c>
      <c r="B391" s="155" t="n">
        <f aca="false">IF(ISNUMBER(FIND("Pow",F391))=TRUE(),((VALUE(MID(R391,FIND("-",R391)+1,2)))-(VALUE(MID(R391,FIND("-",R391)-1,1)))+1)*(Q391-P391+1),IF(F391="Coal",(YEAR(Q391)-YEAR(P391))*12+MONTH(Q391)-MONTH(P391)+1,(Q391-P391+1)))</f>
        <v>1</v>
      </c>
      <c r="C391" s="154" t="n">
        <f aca="false">IF(F391="Coal",B391*W391*12500,B391*W391)</f>
        <v>0</v>
      </c>
    </row>
    <row r="392" customFormat="false" ht="12.75" hidden="false" customHeight="false" outlineLevel="0" collapsed="false">
      <c r="A392" s="154" t="e">
        <f aca="false">VLOOKUP(G392,DDENA_USERS,2,FALSE())</f>
        <v>#N/A</v>
      </c>
      <c r="B392" s="155" t="n">
        <f aca="false">IF(ISNUMBER(FIND("Pow",F392))=TRUE(),((VALUE(MID(R392,FIND("-",R392)+1,2)))-(VALUE(MID(R392,FIND("-",R392)-1,1)))+1)*(Q392-P392+1),IF(F392="Coal",(YEAR(Q392)-YEAR(P392))*12+MONTH(Q392)-MONTH(P392)+1,(Q392-P392+1)))</f>
        <v>1</v>
      </c>
      <c r="C392" s="154" t="n">
        <f aca="false">IF(F392="Coal",B392*W392*12500,B392*W392)</f>
        <v>0</v>
      </c>
    </row>
    <row r="393" customFormat="false" ht="12.75" hidden="false" customHeight="false" outlineLevel="0" collapsed="false">
      <c r="A393" s="154" t="e">
        <f aca="false">VLOOKUP(G393,DDENA_USERS,2,FALSE())</f>
        <v>#N/A</v>
      </c>
      <c r="B393" s="155" t="n">
        <f aca="false">IF(ISNUMBER(FIND("Pow",F393))=TRUE(),((VALUE(MID(R393,FIND("-",R393)+1,2)))-(VALUE(MID(R393,FIND("-",R393)-1,1)))+1)*(Q393-P393+1),IF(F393="Coal",(YEAR(Q393)-YEAR(P393))*12+MONTH(Q393)-MONTH(P393)+1,(Q393-P393+1)))</f>
        <v>1</v>
      </c>
      <c r="C393" s="154" t="n">
        <f aca="false">IF(F393="Coal",B393*W393*12500,B393*W393)</f>
        <v>0</v>
      </c>
    </row>
    <row r="394" customFormat="false" ht="12.75" hidden="false" customHeight="false" outlineLevel="0" collapsed="false">
      <c r="A394" s="154" t="e">
        <f aca="false">VLOOKUP(G394,DDENA_USERS,2,FALSE())</f>
        <v>#N/A</v>
      </c>
      <c r="B394" s="155" t="n">
        <f aca="false">IF(ISNUMBER(FIND("Pow",F394))=TRUE(),((VALUE(MID(R394,FIND("-",R394)+1,2)))-(VALUE(MID(R394,FIND("-",R394)-1,1)))+1)*(Q394-P394+1),IF(F394="Coal",(YEAR(Q394)-YEAR(P394))*12+MONTH(Q394)-MONTH(P394)+1,(Q394-P394+1)))</f>
        <v>1</v>
      </c>
      <c r="C394" s="154" t="n">
        <f aca="false">IF(F394="Coal",B394*W394*12500,B394*W394)</f>
        <v>0</v>
      </c>
    </row>
    <row r="395" customFormat="false" ht="12.75" hidden="false" customHeight="false" outlineLevel="0" collapsed="false">
      <c r="A395" s="154" t="e">
        <f aca="false">VLOOKUP(G395,DDENA_USERS,2,FALSE())</f>
        <v>#N/A</v>
      </c>
      <c r="B395" s="155" t="n">
        <f aca="false">IF(ISNUMBER(FIND("Pow",F395))=TRUE(),((VALUE(MID(R395,FIND("-",R395)+1,2)))-(VALUE(MID(R395,FIND("-",R395)-1,1)))+1)*(Q395-P395+1),IF(F395="Coal",(YEAR(Q395)-YEAR(P395))*12+MONTH(Q395)-MONTH(P395)+1,(Q395-P395+1)))</f>
        <v>1</v>
      </c>
      <c r="C395" s="154" t="n">
        <f aca="false">IF(F395="Coal",B395*W395*12500,B395*W395)</f>
        <v>0</v>
      </c>
    </row>
    <row r="396" customFormat="false" ht="12.75" hidden="false" customHeight="false" outlineLevel="0" collapsed="false">
      <c r="A396" s="154" t="e">
        <f aca="false">VLOOKUP(G396,DDENA_USERS,2,FALSE())</f>
        <v>#N/A</v>
      </c>
      <c r="B396" s="155" t="n">
        <f aca="false">IF(ISNUMBER(FIND("Pow",F396))=TRUE(),((VALUE(MID(R396,FIND("-",R396)+1,2)))-(VALUE(MID(R396,FIND("-",R396)-1,1)))+1)*(Q396-P396+1),IF(F396="Coal",(YEAR(Q396)-YEAR(P396))*12+MONTH(Q396)-MONTH(P396)+1,(Q396-P396+1)))</f>
        <v>1</v>
      </c>
      <c r="C396" s="154" t="n">
        <f aca="false">IF(F396="Coal",B396*W396*12500,B396*W396)</f>
        <v>0</v>
      </c>
    </row>
    <row r="397" customFormat="false" ht="12.75" hidden="false" customHeight="false" outlineLevel="0" collapsed="false">
      <c r="A397" s="154" t="e">
        <f aca="false">VLOOKUP(G397,DDENA_USERS,2,FALSE())</f>
        <v>#N/A</v>
      </c>
      <c r="B397" s="155" t="n">
        <f aca="false">IF(ISNUMBER(FIND("Pow",F397))=TRUE(),((VALUE(MID(R397,FIND("-",R397)+1,2)))-(VALUE(MID(R397,FIND("-",R397)-1,1)))+1)*(Q397-P397+1),IF(F397="Coal",(YEAR(Q397)-YEAR(P397))*12+MONTH(Q397)-MONTH(P397)+1,(Q397-P397+1)))</f>
        <v>1</v>
      </c>
      <c r="C397" s="154" t="n">
        <f aca="false">IF(F397="Coal",B397*W397*12500,B397*W397)</f>
        <v>0</v>
      </c>
    </row>
    <row r="398" customFormat="false" ht="12.75" hidden="false" customHeight="false" outlineLevel="0" collapsed="false">
      <c r="A398" s="154" t="e">
        <f aca="false">VLOOKUP(G398,DDENA_USERS,2,FALSE())</f>
        <v>#N/A</v>
      </c>
      <c r="B398" s="155" t="n">
        <f aca="false">IF(ISNUMBER(FIND("Pow",F398))=TRUE(),((VALUE(MID(R398,FIND("-",R398)+1,2)))-(VALUE(MID(R398,FIND("-",R398)-1,1)))+1)*(Q398-P398+1),IF(F398="Coal",(YEAR(Q398)-YEAR(P398))*12+MONTH(Q398)-MONTH(P398)+1,(Q398-P398+1)))</f>
        <v>1</v>
      </c>
      <c r="C398" s="154" t="n">
        <f aca="false">IF(F398="Coal",B398*W398*12500,B398*W398)</f>
        <v>0</v>
      </c>
    </row>
    <row r="399" customFormat="false" ht="12.75" hidden="false" customHeight="false" outlineLevel="0" collapsed="false">
      <c r="A399" s="154" t="e">
        <f aca="false">VLOOKUP(G399,DDENA_USERS,2,FALSE())</f>
        <v>#N/A</v>
      </c>
      <c r="B399" s="155" t="n">
        <f aca="false">IF(ISNUMBER(FIND("Pow",F399))=TRUE(),((VALUE(MID(R399,FIND("-",R399)+1,2)))-(VALUE(MID(R399,FIND("-",R399)-1,1)))+1)*(Q399-P399+1),IF(F399="Coal",(YEAR(Q399)-YEAR(P399))*12+MONTH(Q399)-MONTH(P399)+1,(Q399-P399+1)))</f>
        <v>1</v>
      </c>
      <c r="C399" s="154" t="n">
        <f aca="false">IF(F399="Coal",B399*W399*12500,B399*W399)</f>
        <v>0</v>
      </c>
    </row>
    <row r="400" customFormat="false" ht="12.75" hidden="false" customHeight="false" outlineLevel="0" collapsed="false">
      <c r="A400" s="154" t="e">
        <f aca="false">VLOOKUP(G400,DDENA_USERS,2,FALSE())</f>
        <v>#N/A</v>
      </c>
      <c r="B400" s="155" t="n">
        <f aca="false">IF(ISNUMBER(FIND("Pow",F400))=TRUE(),((VALUE(MID(R400,FIND("-",R400)+1,2)))-(VALUE(MID(R400,FIND("-",R400)-1,1)))+1)*(Q400-P400+1),IF(F400="Coal",(YEAR(Q400)-YEAR(P400))*12+MONTH(Q400)-MONTH(P400)+1,(Q400-P400+1)))</f>
        <v>1</v>
      </c>
      <c r="C400" s="154" t="n">
        <f aca="false">IF(F400="Coal",B400*W400*12500,B400*W400)</f>
        <v>0</v>
      </c>
    </row>
    <row r="401" customFormat="false" ht="12.75" hidden="false" customHeight="false" outlineLevel="0" collapsed="false">
      <c r="A401" s="154" t="e">
        <f aca="false">VLOOKUP(G401,DDENA_USERS,2,FALSE())</f>
        <v>#N/A</v>
      </c>
      <c r="B401" s="155" t="n">
        <f aca="false">IF(ISNUMBER(FIND("Pow",F401))=TRUE(),((VALUE(MID(R401,FIND("-",R401)+1,2)))-(VALUE(MID(R401,FIND("-",R401)-1,1)))+1)*(Q401-P401+1),IF(F401="Coal",(YEAR(Q401)-YEAR(P401))*12+MONTH(Q401)-MONTH(P401)+1,(Q401-P401+1)))</f>
        <v>1</v>
      </c>
      <c r="C401" s="154" t="n">
        <f aca="false">IF(F401="Coal",B401*W401*12500,B401*W401)</f>
        <v>0</v>
      </c>
    </row>
    <row r="402" customFormat="false" ht="12.75" hidden="false" customHeight="false" outlineLevel="0" collapsed="false">
      <c r="A402" s="154" t="e">
        <f aca="false">VLOOKUP(G402,DDENA_USERS,2,FALSE())</f>
        <v>#N/A</v>
      </c>
      <c r="B402" s="155" t="n">
        <f aca="false">IF(ISNUMBER(FIND("Pow",F402))=TRUE(),((VALUE(MID(R402,FIND("-",R402)+1,2)))-(VALUE(MID(R402,FIND("-",R402)-1,1)))+1)*(Q402-P402+1),IF(F402="Coal",(YEAR(Q402)-YEAR(P402))*12+MONTH(Q402)-MONTH(P402)+1,(Q402-P402+1)))</f>
        <v>1</v>
      </c>
      <c r="C402" s="154" t="n">
        <f aca="false">IF(F402="Coal",B402*W402*12500,B402*W402)</f>
        <v>0</v>
      </c>
    </row>
    <row r="403" customFormat="false" ht="12.75" hidden="false" customHeight="false" outlineLevel="0" collapsed="false">
      <c r="A403" s="154" t="e">
        <f aca="false">VLOOKUP(G403,DDENA_USERS,2,FALSE())</f>
        <v>#N/A</v>
      </c>
      <c r="B403" s="155" t="n">
        <f aca="false">IF(ISNUMBER(FIND("Pow",F403))=TRUE(),((VALUE(MID(R403,FIND("-",R403)+1,2)))-(VALUE(MID(R403,FIND("-",R403)-1,1)))+1)*(Q403-P403+1),IF(F403="Coal",(YEAR(Q403)-YEAR(P403))*12+MONTH(Q403)-MONTH(P403)+1,(Q403-P403+1)))</f>
        <v>1</v>
      </c>
      <c r="C403" s="154" t="n">
        <f aca="false">IF(F403="Coal",B403*W403*12500,B403*W403)</f>
        <v>0</v>
      </c>
    </row>
    <row r="404" customFormat="false" ht="12.75" hidden="false" customHeight="false" outlineLevel="0" collapsed="false">
      <c r="A404" s="154" t="e">
        <f aca="false">VLOOKUP(G404,DDENA_USERS,2,FALSE())</f>
        <v>#N/A</v>
      </c>
      <c r="B404" s="155" t="n">
        <f aca="false">IF(ISNUMBER(FIND("Pow",F404))=TRUE(),((VALUE(MID(R404,FIND("-",R404)+1,2)))-(VALUE(MID(R404,FIND("-",R404)-1,1)))+1)*(Q404-P404+1),IF(F404="Coal",(YEAR(Q404)-YEAR(P404))*12+MONTH(Q404)-MONTH(P404)+1,(Q404-P404+1)))</f>
        <v>1</v>
      </c>
      <c r="C404" s="154" t="n">
        <f aca="false">IF(F404="Coal",B404*W404*12500,B404*W404)</f>
        <v>0</v>
      </c>
    </row>
    <row r="405" customFormat="false" ht="12.75" hidden="false" customHeight="false" outlineLevel="0" collapsed="false">
      <c r="A405" s="154" t="e">
        <f aca="false">VLOOKUP(G405,DDENA_USERS,2,FALSE())</f>
        <v>#N/A</v>
      </c>
      <c r="B405" s="155" t="n">
        <f aca="false">IF(ISNUMBER(FIND("Pow",F405))=TRUE(),((VALUE(MID(R405,FIND("-",R405)+1,2)))-(VALUE(MID(R405,FIND("-",R405)-1,1)))+1)*(Q405-P405+1),IF(F405="Coal",(YEAR(Q405)-YEAR(P405))*12+MONTH(Q405)-MONTH(P405)+1,(Q405-P405+1)))</f>
        <v>1</v>
      </c>
      <c r="C405" s="154" t="n">
        <f aca="false">IF(F405="Coal",B405*W405*12500,B405*W405)</f>
        <v>0</v>
      </c>
    </row>
    <row r="406" customFormat="false" ht="12.75" hidden="false" customHeight="false" outlineLevel="0" collapsed="false">
      <c r="A406" s="154" t="e">
        <f aca="false">VLOOKUP(G406,DDENA_USERS,2,FALSE())</f>
        <v>#N/A</v>
      </c>
      <c r="B406" s="155" t="n">
        <f aca="false">IF(ISNUMBER(FIND("Pow",F406))=TRUE(),((VALUE(MID(R406,FIND("-",R406)+1,2)))-(VALUE(MID(R406,FIND("-",R406)-1,1)))+1)*(Q406-P406+1),IF(F406="Coal",(YEAR(Q406)-YEAR(P406))*12+MONTH(Q406)-MONTH(P406)+1,(Q406-P406+1)))</f>
        <v>1</v>
      </c>
      <c r="C406" s="154" t="n">
        <f aca="false">IF(F406="Coal",B406*W406*12500,B406*W406)</f>
        <v>0</v>
      </c>
    </row>
    <row r="407" customFormat="false" ht="12.75" hidden="false" customHeight="false" outlineLevel="0" collapsed="false">
      <c r="A407" s="154" t="e">
        <f aca="false">VLOOKUP(G407,DDENA_USERS,2,FALSE())</f>
        <v>#N/A</v>
      </c>
      <c r="B407" s="155" t="n">
        <f aca="false">IF(ISNUMBER(FIND("Pow",F407))=TRUE(),((VALUE(MID(R407,FIND("-",R407)+1,2)))-(VALUE(MID(R407,FIND("-",R407)-1,1)))+1)*(Q407-P407+1),IF(F407="Coal",(YEAR(Q407)-YEAR(P407))*12+MONTH(Q407)-MONTH(P407)+1,(Q407-P407+1)))</f>
        <v>1</v>
      </c>
      <c r="C407" s="154" t="n">
        <f aca="false">IF(F407="Coal",B407*W407*12500,B407*W407)</f>
        <v>0</v>
      </c>
    </row>
    <row r="408" customFormat="false" ht="12.75" hidden="false" customHeight="false" outlineLevel="0" collapsed="false">
      <c r="A408" s="154" t="e">
        <f aca="false">VLOOKUP(G408,DDENA_USERS,2,FALSE())</f>
        <v>#N/A</v>
      </c>
      <c r="B408" s="155" t="n">
        <f aca="false">IF(ISNUMBER(FIND("Pow",F408))=TRUE(),((VALUE(MID(R408,FIND("-",R408)+1,2)))-(VALUE(MID(R408,FIND("-",R408)-1,1)))+1)*(Q408-P408+1),IF(F408="Coal",(YEAR(Q408)-YEAR(P408))*12+MONTH(Q408)-MONTH(P408)+1,(Q408-P408+1)))</f>
        <v>1</v>
      </c>
      <c r="C408" s="154" t="n">
        <f aca="false">IF(F408="Coal",B408*W408*12500,B408*W408)</f>
        <v>0</v>
      </c>
    </row>
    <row r="409" customFormat="false" ht="12.75" hidden="false" customHeight="false" outlineLevel="0" collapsed="false">
      <c r="A409" s="154" t="e">
        <f aca="false">VLOOKUP(G409,DDENA_USERS,2,FALSE())</f>
        <v>#N/A</v>
      </c>
      <c r="B409" s="155" t="n">
        <f aca="false">IF(ISNUMBER(FIND("Pow",F409))=TRUE(),((VALUE(MID(R409,FIND("-",R409)+1,2)))-(VALUE(MID(R409,FIND("-",R409)-1,1)))+1)*(Q409-P409+1),IF(F409="Coal",(YEAR(Q409)-YEAR(P409))*12+MONTH(Q409)-MONTH(P409)+1,(Q409-P409+1)))</f>
        <v>1</v>
      </c>
      <c r="C409" s="154" t="n">
        <f aca="false">IF(F409="Coal",B409*W409*12500,B409*W409)</f>
        <v>0</v>
      </c>
    </row>
    <row r="410" customFormat="false" ht="12.75" hidden="false" customHeight="false" outlineLevel="0" collapsed="false">
      <c r="A410" s="154" t="e">
        <f aca="false">VLOOKUP(G410,DDENA_USERS,2,FALSE())</f>
        <v>#N/A</v>
      </c>
      <c r="B410" s="155" t="n">
        <f aca="false">IF(ISNUMBER(FIND("Pow",F410))=TRUE(),((VALUE(MID(R410,FIND("-",R410)+1,2)))-(VALUE(MID(R410,FIND("-",R410)-1,1)))+1)*(Q410-P410+1),IF(F410="Coal",(YEAR(Q410)-YEAR(P410))*12+MONTH(Q410)-MONTH(P410)+1,(Q410-P410+1)))</f>
        <v>1</v>
      </c>
      <c r="C410" s="154" t="n">
        <f aca="false">IF(F410="Coal",B410*W410*12500,B410*W410)</f>
        <v>0</v>
      </c>
    </row>
    <row r="411" customFormat="false" ht="12.75" hidden="false" customHeight="false" outlineLevel="0" collapsed="false">
      <c r="A411" s="154" t="e">
        <f aca="false">VLOOKUP(G411,DDENA_USERS,2,FALSE())</f>
        <v>#N/A</v>
      </c>
      <c r="B411" s="155" t="n">
        <f aca="false">IF(ISNUMBER(FIND("Pow",F411))=TRUE(),((VALUE(MID(R411,FIND("-",R411)+1,2)))-(VALUE(MID(R411,FIND("-",R411)-1,1)))+1)*(Q411-P411+1),IF(F411="Coal",(YEAR(Q411)-YEAR(P411))*12+MONTH(Q411)-MONTH(P411)+1,(Q411-P411+1)))</f>
        <v>1</v>
      </c>
      <c r="C411" s="154" t="n">
        <f aca="false">IF(F411="Coal",B411*W411*12500,B411*W411)</f>
        <v>0</v>
      </c>
    </row>
    <row r="412" customFormat="false" ht="12.75" hidden="false" customHeight="false" outlineLevel="0" collapsed="false">
      <c r="A412" s="154" t="e">
        <f aca="false">VLOOKUP(G412,DDENA_USERS,2,FALSE())</f>
        <v>#N/A</v>
      </c>
      <c r="B412" s="155" t="n">
        <f aca="false">IF(ISNUMBER(FIND("Pow",F412))=TRUE(),((VALUE(MID(R412,FIND("-",R412)+1,2)))-(VALUE(MID(R412,FIND("-",R412)-1,1)))+1)*(Q412-P412+1),IF(F412="Coal",(YEAR(Q412)-YEAR(P412))*12+MONTH(Q412)-MONTH(P412)+1,(Q412-P412+1)))</f>
        <v>1</v>
      </c>
      <c r="C412" s="154" t="n">
        <f aca="false">IF(F412="Coal",B412*W412*12500,B412*W412)</f>
        <v>0</v>
      </c>
    </row>
    <row r="413" customFormat="false" ht="12.75" hidden="false" customHeight="false" outlineLevel="0" collapsed="false">
      <c r="A413" s="154" t="e">
        <f aca="false">VLOOKUP(G413,DDENA_USERS,2,FALSE())</f>
        <v>#N/A</v>
      </c>
      <c r="B413" s="155" t="n">
        <f aca="false">IF(ISNUMBER(FIND("Pow",F413))=TRUE(),((VALUE(MID(R413,FIND("-",R413)+1,2)))-(VALUE(MID(R413,FIND("-",R413)-1,1)))+1)*(Q413-P413+1),IF(F413="Coal",(YEAR(Q413)-YEAR(P413))*12+MONTH(Q413)-MONTH(P413)+1,(Q413-P413+1)))</f>
        <v>1</v>
      </c>
      <c r="C413" s="154" t="n">
        <f aca="false">IF(F413="Coal",B413*W413*12500,B413*W413)</f>
        <v>0</v>
      </c>
    </row>
    <row r="414" customFormat="false" ht="12.75" hidden="false" customHeight="false" outlineLevel="0" collapsed="false">
      <c r="A414" s="154" t="e">
        <f aca="false">VLOOKUP(G414,DDENA_USERS,2,FALSE())</f>
        <v>#N/A</v>
      </c>
      <c r="B414" s="155" t="n">
        <f aca="false">IF(ISNUMBER(FIND("Pow",F414))=TRUE(),((VALUE(MID(R414,FIND("-",R414)+1,2)))-(VALUE(MID(R414,FIND("-",R414)-1,1)))+1)*(Q414-P414+1),IF(F414="Coal",(YEAR(Q414)-YEAR(P414))*12+MONTH(Q414)-MONTH(P414)+1,(Q414-P414+1)))</f>
        <v>1</v>
      </c>
      <c r="C414" s="154" t="n">
        <f aca="false">IF(F414="Coal",B414*W414*12500,B414*W414)</f>
        <v>0</v>
      </c>
    </row>
    <row r="415" customFormat="false" ht="12.75" hidden="false" customHeight="false" outlineLevel="0" collapsed="false">
      <c r="A415" s="154" t="e">
        <f aca="false">VLOOKUP(G415,DDENA_USERS,2,FALSE())</f>
        <v>#N/A</v>
      </c>
      <c r="B415" s="155" t="n">
        <f aca="false">IF(ISNUMBER(FIND("Pow",F415))=TRUE(),((VALUE(MID(R415,FIND("-",R415)+1,2)))-(VALUE(MID(R415,FIND("-",R415)-1,1)))+1)*(Q415-P415+1),IF(F415="Coal",(YEAR(Q415)-YEAR(P415))*12+MONTH(Q415)-MONTH(P415)+1,(Q415-P415+1)))</f>
        <v>1</v>
      </c>
      <c r="C415" s="154" t="n">
        <f aca="false">IF(F415="Coal",B415*W415*12500,B415*W415)</f>
        <v>0</v>
      </c>
    </row>
    <row r="416" customFormat="false" ht="12.75" hidden="false" customHeight="false" outlineLevel="0" collapsed="false">
      <c r="A416" s="154" t="e">
        <f aca="false">VLOOKUP(G416,DDENA_USERS,2,FALSE())</f>
        <v>#N/A</v>
      </c>
      <c r="B416" s="155" t="n">
        <f aca="false">IF(ISNUMBER(FIND("Pow",F416))=TRUE(),((VALUE(MID(R416,FIND("-",R416)+1,2)))-(VALUE(MID(R416,FIND("-",R416)-1,1)))+1)*(Q416-P416+1),IF(F416="Coal",(YEAR(Q416)-YEAR(P416))*12+MONTH(Q416)-MONTH(P416)+1,(Q416-P416+1)))</f>
        <v>1</v>
      </c>
      <c r="C416" s="154" t="n">
        <f aca="false">IF(F416="Coal",B416*W416*12500,B416*W416)</f>
        <v>0</v>
      </c>
    </row>
    <row r="417" customFormat="false" ht="12.75" hidden="false" customHeight="false" outlineLevel="0" collapsed="false">
      <c r="A417" s="154" t="e">
        <f aca="false">VLOOKUP(G417,DDENA_USERS,2,FALSE())</f>
        <v>#N/A</v>
      </c>
      <c r="B417" s="155" t="n">
        <f aca="false">IF(ISNUMBER(FIND("Pow",F417))=TRUE(),((VALUE(MID(R417,FIND("-",R417)+1,2)))-(VALUE(MID(R417,FIND("-",R417)-1,1)))+1)*(Q417-P417+1),IF(F417="Coal",(YEAR(Q417)-YEAR(P417))*12+MONTH(Q417)-MONTH(P417)+1,(Q417-P417+1)))</f>
        <v>1</v>
      </c>
      <c r="C417" s="154" t="n">
        <f aca="false">IF(F417="Coal",B417*W417*12500,B417*W417)</f>
        <v>0</v>
      </c>
    </row>
    <row r="418" customFormat="false" ht="12.75" hidden="false" customHeight="false" outlineLevel="0" collapsed="false">
      <c r="A418" s="154" t="e">
        <f aca="false">VLOOKUP(G418,DDENA_USERS,2,FALSE())</f>
        <v>#N/A</v>
      </c>
      <c r="B418" s="155" t="n">
        <f aca="false">IF(ISNUMBER(FIND("Pow",F418))=TRUE(),((VALUE(MID(R418,FIND("-",R418)+1,2)))-(VALUE(MID(R418,FIND("-",R418)-1,1)))+1)*(Q418-P418+1),IF(F418="Coal",(YEAR(Q418)-YEAR(P418))*12+MONTH(Q418)-MONTH(P418)+1,(Q418-P418+1)))</f>
        <v>1</v>
      </c>
      <c r="C418" s="154" t="n">
        <f aca="false">IF(F418="Coal",B418*W418*12500,B418*W418)</f>
        <v>0</v>
      </c>
    </row>
    <row r="419" customFormat="false" ht="12.75" hidden="false" customHeight="false" outlineLevel="0" collapsed="false">
      <c r="A419" s="154" t="e">
        <f aca="false">VLOOKUP(G419,DDENA_USERS,2,FALSE())</f>
        <v>#N/A</v>
      </c>
      <c r="B419" s="155" t="n">
        <f aca="false">IF(ISNUMBER(FIND("Pow",F419))=TRUE(),((VALUE(MID(R419,FIND("-",R419)+1,2)))-(VALUE(MID(R419,FIND("-",R419)-1,1)))+1)*(Q419-P419+1),IF(F419="Coal",(YEAR(Q419)-YEAR(P419))*12+MONTH(Q419)-MONTH(P419)+1,(Q419-P419+1)))</f>
        <v>1</v>
      </c>
      <c r="C419" s="154" t="n">
        <f aca="false">IF(F419="Coal",B419*W419*12500,B419*W419)</f>
        <v>0</v>
      </c>
    </row>
    <row r="420" customFormat="false" ht="12.75" hidden="false" customHeight="false" outlineLevel="0" collapsed="false">
      <c r="A420" s="154" t="e">
        <f aca="false">VLOOKUP(G420,DDENA_USERS,2,FALSE())</f>
        <v>#N/A</v>
      </c>
      <c r="B420" s="155" t="n">
        <f aca="false">IF(ISNUMBER(FIND("Pow",F420))=TRUE(),((VALUE(MID(R420,FIND("-",R420)+1,2)))-(VALUE(MID(R420,FIND("-",R420)-1,1)))+1)*(Q420-P420+1),IF(F420="Coal",(YEAR(Q420)-YEAR(P420))*12+MONTH(Q420)-MONTH(P420)+1,(Q420-P420+1)))</f>
        <v>1</v>
      </c>
      <c r="C420" s="154" t="n">
        <f aca="false">IF(F420="Coal",B420*W420*12500,B420*W420)</f>
        <v>0</v>
      </c>
    </row>
    <row r="421" customFormat="false" ht="12.75" hidden="false" customHeight="false" outlineLevel="0" collapsed="false">
      <c r="A421" s="154" t="e">
        <f aca="false">VLOOKUP(G421,DDENA_USERS,2,FALSE())</f>
        <v>#N/A</v>
      </c>
      <c r="B421" s="155" t="n">
        <f aca="false">IF(ISNUMBER(FIND("Pow",F421))=TRUE(),((VALUE(MID(R421,FIND("-",R421)+1,2)))-(VALUE(MID(R421,FIND("-",R421)-1,1)))+1)*(Q421-P421+1),IF(F421="Coal",(YEAR(Q421)-YEAR(P421))*12+MONTH(Q421)-MONTH(P421)+1,(Q421-P421+1)))</f>
        <v>1</v>
      </c>
      <c r="C421" s="154" t="n">
        <f aca="false">IF(F421="Coal",B421*W421*12500,B421*W421)</f>
        <v>0</v>
      </c>
    </row>
    <row r="422" customFormat="false" ht="12.75" hidden="false" customHeight="false" outlineLevel="0" collapsed="false">
      <c r="A422" s="154" t="e">
        <f aca="false">VLOOKUP(G422,DDENA_USERS,2,FALSE())</f>
        <v>#N/A</v>
      </c>
      <c r="B422" s="155" t="n">
        <f aca="false">IF(ISNUMBER(FIND("Pow",F422))=TRUE(),((VALUE(MID(R422,FIND("-",R422)+1,2)))-(VALUE(MID(R422,FIND("-",R422)-1,1)))+1)*(Q422-P422+1),IF(F422="Coal",(YEAR(Q422)-YEAR(P422))*12+MONTH(Q422)-MONTH(P422)+1,(Q422-P422+1)))</f>
        <v>1</v>
      </c>
      <c r="C422" s="154" t="n">
        <f aca="false">IF(F422="Coal",B422*W422*12500,B422*W422)</f>
        <v>0</v>
      </c>
    </row>
    <row r="423" customFormat="false" ht="12.75" hidden="false" customHeight="false" outlineLevel="0" collapsed="false">
      <c r="A423" s="154" t="e">
        <f aca="false">VLOOKUP(G423,DDENA_USERS,2,FALSE())</f>
        <v>#N/A</v>
      </c>
      <c r="B423" s="155" t="n">
        <f aca="false">IF(ISNUMBER(FIND("Pow",F423))=TRUE(),((VALUE(MID(R423,FIND("-",R423)+1,2)))-(VALUE(MID(R423,FIND("-",R423)-1,1)))+1)*(Q423-P423+1),IF(F423="Coal",(YEAR(Q423)-YEAR(P423))*12+MONTH(Q423)-MONTH(P423)+1,(Q423-P423+1)))</f>
        <v>1</v>
      </c>
      <c r="C423" s="154" t="n">
        <f aca="false">IF(F423="Coal",B423*W423*12500,B423*W423)</f>
        <v>0</v>
      </c>
    </row>
    <row r="424" customFormat="false" ht="12.75" hidden="false" customHeight="false" outlineLevel="0" collapsed="false">
      <c r="A424" s="154" t="e">
        <f aca="false">VLOOKUP(G424,DDENA_USERS,2,FALSE())</f>
        <v>#N/A</v>
      </c>
      <c r="B424" s="155" t="n">
        <f aca="false">IF(ISNUMBER(FIND("Pow",F424))=TRUE(),((VALUE(MID(R424,FIND("-",R424)+1,2)))-(VALUE(MID(R424,FIND("-",R424)-1,1)))+1)*(Q424-P424+1),IF(F424="Coal",(YEAR(Q424)-YEAR(P424))*12+MONTH(Q424)-MONTH(P424)+1,(Q424-P424+1)))</f>
        <v>1</v>
      </c>
      <c r="C424" s="154" t="n">
        <f aca="false">IF(F424="Coal",B424*W424*12500,B424*W424)</f>
        <v>0</v>
      </c>
    </row>
    <row r="425" customFormat="false" ht="12.75" hidden="false" customHeight="false" outlineLevel="0" collapsed="false">
      <c r="A425" s="154" t="e">
        <f aca="false">VLOOKUP(G425,DDENA_USERS,2,FALSE())</f>
        <v>#N/A</v>
      </c>
      <c r="B425" s="155" t="n">
        <f aca="false">IF(ISNUMBER(FIND("Pow",F425))=TRUE(),((VALUE(MID(R425,FIND("-",R425)+1,2)))-(VALUE(MID(R425,FIND("-",R425)-1,1)))+1)*(Q425-P425+1),IF(F425="Coal",(YEAR(Q425)-YEAR(P425))*12+MONTH(Q425)-MONTH(P425)+1,(Q425-P425+1)))</f>
        <v>1</v>
      </c>
      <c r="C425" s="154" t="n">
        <f aca="false">IF(F425="Coal",B425*W425*12500,B425*W425)</f>
        <v>0</v>
      </c>
    </row>
    <row r="426" customFormat="false" ht="12.75" hidden="false" customHeight="false" outlineLevel="0" collapsed="false">
      <c r="A426" s="154" t="e">
        <f aca="false">VLOOKUP(G426,DDENA_USERS,2,FALSE())</f>
        <v>#N/A</v>
      </c>
      <c r="B426" s="155" t="n">
        <f aca="false">IF(ISNUMBER(FIND("Pow",F426))=TRUE(),((VALUE(MID(R426,FIND("-",R426)+1,2)))-(VALUE(MID(R426,FIND("-",R426)-1,1)))+1)*(Q426-P426+1),IF(F426="Coal",(YEAR(Q426)-YEAR(P426))*12+MONTH(Q426)-MONTH(P426)+1,(Q426-P426+1)))</f>
        <v>1</v>
      </c>
      <c r="C426" s="154" t="n">
        <f aca="false">IF(F426="Coal",B426*W426*12500,B426*W426)</f>
        <v>0</v>
      </c>
    </row>
    <row r="427" customFormat="false" ht="12.75" hidden="false" customHeight="false" outlineLevel="0" collapsed="false">
      <c r="A427" s="154" t="e">
        <f aca="false">VLOOKUP(G427,DDENA_USERS,2,FALSE())</f>
        <v>#N/A</v>
      </c>
      <c r="B427" s="155" t="n">
        <f aca="false">IF(ISNUMBER(FIND("Pow",F427))=TRUE(),((VALUE(MID(R427,FIND("-",R427)+1,2)))-(VALUE(MID(R427,FIND("-",R427)-1,1)))+1)*(Q427-P427+1),IF(F427="Coal",(YEAR(Q427)-YEAR(P427))*12+MONTH(Q427)-MONTH(P427)+1,(Q427-P427+1)))</f>
        <v>1</v>
      </c>
      <c r="C427" s="154" t="n">
        <f aca="false">IF(F427="Coal",B427*W427*12500,B427*W427)</f>
        <v>0</v>
      </c>
    </row>
    <row r="428" customFormat="false" ht="12.75" hidden="false" customHeight="false" outlineLevel="0" collapsed="false">
      <c r="A428" s="154" t="e">
        <f aca="false">VLOOKUP(G428,DDENA_USERS,2,FALSE())</f>
        <v>#N/A</v>
      </c>
      <c r="B428" s="155" t="n">
        <f aca="false">IF(ISNUMBER(FIND("Pow",F428))=TRUE(),((VALUE(MID(R428,FIND("-",R428)+1,2)))-(VALUE(MID(R428,FIND("-",R428)-1,1)))+1)*(Q428-P428+1),IF(F428="Coal",(YEAR(Q428)-YEAR(P428))*12+MONTH(Q428)-MONTH(P428)+1,(Q428-P428+1)))</f>
        <v>1</v>
      </c>
      <c r="C428" s="154" t="n">
        <f aca="false">IF(F428="Coal",B428*W428*12500,B428*W428)</f>
        <v>0</v>
      </c>
    </row>
    <row r="429" customFormat="false" ht="12.75" hidden="false" customHeight="false" outlineLevel="0" collapsed="false">
      <c r="A429" s="154" t="e">
        <f aca="false">VLOOKUP(G429,DDENA_USERS,2,FALSE())</f>
        <v>#N/A</v>
      </c>
      <c r="B429" s="155" t="n">
        <f aca="false">IF(ISNUMBER(FIND("Pow",F429))=TRUE(),((VALUE(MID(R429,FIND("-",R429)+1,2)))-(VALUE(MID(R429,FIND("-",R429)-1,1)))+1)*(Q429-P429+1),IF(F429="Coal",(YEAR(Q429)-YEAR(P429))*12+MONTH(Q429)-MONTH(P429)+1,(Q429-P429+1)))</f>
        <v>1</v>
      </c>
      <c r="C429" s="154" t="n">
        <f aca="false">IF(F429="Coal",B429*W429*12500,B429*W429)</f>
        <v>0</v>
      </c>
    </row>
    <row r="430" customFormat="false" ht="12.75" hidden="false" customHeight="false" outlineLevel="0" collapsed="false">
      <c r="A430" s="154" t="e">
        <f aca="false">VLOOKUP(G430,DDENA_USERS,2,FALSE())</f>
        <v>#N/A</v>
      </c>
      <c r="B430" s="155" t="n">
        <f aca="false">IF(ISNUMBER(FIND("Pow",F430))=TRUE(),((VALUE(MID(R430,FIND("-",R430)+1,2)))-(VALUE(MID(R430,FIND("-",R430)-1,1)))+1)*(Q430-P430+1),IF(F430="Coal",(YEAR(Q430)-YEAR(P430))*12+MONTH(Q430)-MONTH(P430)+1,(Q430-P430+1)))</f>
        <v>1</v>
      </c>
      <c r="C430" s="154" t="n">
        <f aca="false">IF(F430="Coal",B430*W430*12500,B430*W430)</f>
        <v>0</v>
      </c>
    </row>
    <row r="431" customFormat="false" ht="12.75" hidden="false" customHeight="false" outlineLevel="0" collapsed="false">
      <c r="A431" s="154" t="e">
        <f aca="false">VLOOKUP(G431,DDENA_USERS,2,FALSE())</f>
        <v>#N/A</v>
      </c>
      <c r="B431" s="155" t="n">
        <f aca="false">IF(ISNUMBER(FIND("Pow",F431))=TRUE(),((VALUE(MID(R431,FIND("-",R431)+1,2)))-(VALUE(MID(R431,FIND("-",R431)-1,1)))+1)*(Q431-P431+1),IF(F431="Coal",(YEAR(Q431)-YEAR(P431))*12+MONTH(Q431)-MONTH(P431)+1,(Q431-P431+1)))</f>
        <v>1</v>
      </c>
      <c r="C431" s="154" t="n">
        <f aca="false">IF(F431="Coal",B431*W431*12500,B431*W431)</f>
        <v>0</v>
      </c>
    </row>
    <row r="432" customFormat="false" ht="12.75" hidden="false" customHeight="false" outlineLevel="0" collapsed="false">
      <c r="A432" s="154" t="e">
        <f aca="false">VLOOKUP(G432,DDENA_USERS,2,FALSE())</f>
        <v>#N/A</v>
      </c>
      <c r="B432" s="155" t="n">
        <f aca="false">IF(ISNUMBER(FIND("Pow",F432))=TRUE(),((VALUE(MID(R432,FIND("-",R432)+1,2)))-(VALUE(MID(R432,FIND("-",R432)-1,1)))+1)*(Q432-P432+1),IF(F432="Coal",(YEAR(Q432)-YEAR(P432))*12+MONTH(Q432)-MONTH(P432)+1,(Q432-P432+1)))</f>
        <v>1</v>
      </c>
      <c r="C432" s="154" t="n">
        <f aca="false">IF(F432="Coal",B432*W432*12500,B432*W432)</f>
        <v>0</v>
      </c>
    </row>
    <row r="433" customFormat="false" ht="12.75" hidden="false" customHeight="false" outlineLevel="0" collapsed="false">
      <c r="A433" s="154" t="e">
        <f aca="false">VLOOKUP(G433,DDENA_USERS,2,FALSE())</f>
        <v>#N/A</v>
      </c>
      <c r="B433" s="155" t="n">
        <f aca="false">IF(ISNUMBER(FIND("Pow",F433))=TRUE(),((VALUE(MID(R433,FIND("-",R433)+1,2)))-(VALUE(MID(R433,FIND("-",R433)-1,1)))+1)*(Q433-P433+1),IF(F433="Coal",(YEAR(Q433)-YEAR(P433))*12+MONTH(Q433)-MONTH(P433)+1,(Q433-P433+1)))</f>
        <v>1</v>
      </c>
      <c r="C433" s="154" t="n">
        <f aca="false">IF(F433="Coal",B433*W433*12500,B433*W433)</f>
        <v>0</v>
      </c>
    </row>
    <row r="434" customFormat="false" ht="12.75" hidden="false" customHeight="false" outlineLevel="0" collapsed="false">
      <c r="A434" s="154" t="e">
        <f aca="false">VLOOKUP(G434,DDENA_USERS,2,FALSE())</f>
        <v>#N/A</v>
      </c>
      <c r="B434" s="155" t="n">
        <f aca="false">IF(ISNUMBER(FIND("Pow",F434))=TRUE(),((VALUE(MID(R434,FIND("-",R434)+1,2)))-(VALUE(MID(R434,FIND("-",R434)-1,1)))+1)*(Q434-P434+1),IF(F434="Coal",(YEAR(Q434)-YEAR(P434))*12+MONTH(Q434)-MONTH(P434)+1,(Q434-P434+1)))</f>
        <v>1</v>
      </c>
      <c r="C434" s="154" t="n">
        <f aca="false">IF(F434="Coal",B434*W434*12500,B434*W434)</f>
        <v>0</v>
      </c>
    </row>
    <row r="435" customFormat="false" ht="12.75" hidden="false" customHeight="false" outlineLevel="0" collapsed="false">
      <c r="A435" s="154" t="e">
        <f aca="false">VLOOKUP(G435,DDENA_USERS,2,FALSE())</f>
        <v>#N/A</v>
      </c>
      <c r="B435" s="155" t="n">
        <f aca="false">IF(ISNUMBER(FIND("Pow",F435))=TRUE(),((VALUE(MID(R435,FIND("-",R435)+1,2)))-(VALUE(MID(R435,FIND("-",R435)-1,1)))+1)*(Q435-P435+1),IF(F435="Coal",(YEAR(Q435)-YEAR(P435))*12+MONTH(Q435)-MONTH(P435)+1,(Q435-P435+1)))</f>
        <v>1</v>
      </c>
      <c r="C435" s="154" t="n">
        <f aca="false">IF(F435="Coal",B435*W435*12500,B435*W435)</f>
        <v>0</v>
      </c>
    </row>
    <row r="436" customFormat="false" ht="12.75" hidden="false" customHeight="false" outlineLevel="0" collapsed="false">
      <c r="A436" s="154" t="e">
        <f aca="false">VLOOKUP(G436,DDENA_USERS,2,FALSE())</f>
        <v>#N/A</v>
      </c>
      <c r="B436" s="155" t="n">
        <f aca="false">IF(ISNUMBER(FIND("Pow",F436))=TRUE(),((VALUE(MID(R436,FIND("-",R436)+1,2)))-(VALUE(MID(R436,FIND("-",R436)-1,1)))+1)*(Q436-P436+1),IF(F436="Coal",(YEAR(Q436)-YEAR(P436))*12+MONTH(Q436)-MONTH(P436)+1,(Q436-P436+1)))</f>
        <v>1</v>
      </c>
      <c r="C436" s="154" t="n">
        <f aca="false">IF(F436="Coal",B436*W436*12500,B436*W436)</f>
        <v>0</v>
      </c>
    </row>
    <row r="437" customFormat="false" ht="12.75" hidden="false" customHeight="false" outlineLevel="0" collapsed="false">
      <c r="A437" s="154" t="e">
        <f aca="false">VLOOKUP(G437,DDENA_USERS,2,FALSE())</f>
        <v>#N/A</v>
      </c>
      <c r="B437" s="155" t="n">
        <f aca="false">IF(ISNUMBER(FIND("Pow",F437))=TRUE(),((VALUE(MID(R437,FIND("-",R437)+1,2)))-(VALUE(MID(R437,FIND("-",R437)-1,1)))+1)*(Q437-P437+1),IF(F437="Coal",(YEAR(Q437)-YEAR(P437))*12+MONTH(Q437)-MONTH(P437)+1,(Q437-P437+1)))</f>
        <v>1</v>
      </c>
      <c r="C437" s="154" t="n">
        <f aca="false">IF(F437="Coal",B437*W437*12500,B437*W437)</f>
        <v>0</v>
      </c>
    </row>
    <row r="438" customFormat="false" ht="12.75" hidden="false" customHeight="false" outlineLevel="0" collapsed="false">
      <c r="A438" s="154" t="e">
        <f aca="false">VLOOKUP(G438,DDENA_USERS,2,FALSE())</f>
        <v>#N/A</v>
      </c>
      <c r="B438" s="155" t="n">
        <f aca="false">IF(ISNUMBER(FIND("Pow",F438))=TRUE(),((VALUE(MID(R438,FIND("-",R438)+1,2)))-(VALUE(MID(R438,FIND("-",R438)-1,1)))+1)*(Q438-P438+1),IF(F438="Coal",(YEAR(Q438)-YEAR(P438))*12+MONTH(Q438)-MONTH(P438)+1,(Q438-P438+1)))</f>
        <v>1</v>
      </c>
      <c r="C438" s="154" t="n">
        <f aca="false">IF(F438="Coal",B438*W438*12500,B438*W438)</f>
        <v>0</v>
      </c>
    </row>
    <row r="439" customFormat="false" ht="12.75" hidden="false" customHeight="false" outlineLevel="0" collapsed="false">
      <c r="A439" s="154" t="e">
        <f aca="false">VLOOKUP(G439,DDENA_USERS,2,FALSE())</f>
        <v>#N/A</v>
      </c>
      <c r="B439" s="155" t="n">
        <f aca="false">IF(ISNUMBER(FIND("Pow",F439))=TRUE(),((VALUE(MID(R439,FIND("-",R439)+1,2)))-(VALUE(MID(R439,FIND("-",R439)-1,1)))+1)*(Q439-P439+1),IF(F439="Coal",(YEAR(Q439)-YEAR(P439))*12+MONTH(Q439)-MONTH(P439)+1,(Q439-P439+1)))</f>
        <v>1</v>
      </c>
      <c r="C439" s="154" t="n">
        <f aca="false">IF(F439="Coal",B439*W439*12500,B439*W439)</f>
        <v>0</v>
      </c>
    </row>
    <row r="440" customFormat="false" ht="12.75" hidden="false" customHeight="false" outlineLevel="0" collapsed="false">
      <c r="A440" s="154" t="e">
        <f aca="false">VLOOKUP(G440,DDENA_USERS,2,FALSE())</f>
        <v>#N/A</v>
      </c>
      <c r="B440" s="155" t="n">
        <f aca="false">IF(ISNUMBER(FIND("Pow",F440))=TRUE(),((VALUE(MID(R440,FIND("-",R440)+1,2)))-(VALUE(MID(R440,FIND("-",R440)-1,1)))+1)*(Q440-P440+1),IF(F440="Coal",(YEAR(Q440)-YEAR(P440))*12+MONTH(Q440)-MONTH(P440)+1,(Q440-P440+1)))</f>
        <v>1</v>
      </c>
      <c r="C440" s="154" t="n">
        <f aca="false">IF(F440="Coal",B440*W440*12500,B440*W440)</f>
        <v>0</v>
      </c>
    </row>
    <row r="441" customFormat="false" ht="12.75" hidden="false" customHeight="false" outlineLevel="0" collapsed="false">
      <c r="A441" s="154" t="e">
        <f aca="false">VLOOKUP(G441,DDENA_USERS,2,FALSE())</f>
        <v>#N/A</v>
      </c>
      <c r="B441" s="155" t="n">
        <f aca="false">IF(ISNUMBER(FIND("Pow",F441))=TRUE(),((VALUE(MID(R441,FIND("-",R441)+1,2)))-(VALUE(MID(R441,FIND("-",R441)-1,1)))+1)*(Q441-P441+1),IF(F441="Coal",(YEAR(Q441)-YEAR(P441))*12+MONTH(Q441)-MONTH(P441)+1,(Q441-P441+1)))</f>
        <v>1</v>
      </c>
      <c r="C441" s="154" t="n">
        <f aca="false">IF(F441="Coal",B441*W441*12500,B441*W441)</f>
        <v>0</v>
      </c>
    </row>
    <row r="442" customFormat="false" ht="12.75" hidden="false" customHeight="false" outlineLevel="0" collapsed="false">
      <c r="A442" s="154" t="e">
        <f aca="false">VLOOKUP(G442,DDENA_USERS,2,FALSE())</f>
        <v>#N/A</v>
      </c>
      <c r="B442" s="155" t="n">
        <f aca="false">IF(ISNUMBER(FIND("Pow",F442))=TRUE(),((VALUE(MID(R442,FIND("-",R442)+1,2)))-(VALUE(MID(R442,FIND("-",R442)-1,1)))+1)*(Q442-P442+1),IF(F442="Coal",(YEAR(Q442)-YEAR(P442))*12+MONTH(Q442)-MONTH(P442)+1,(Q442-P442+1)))</f>
        <v>1</v>
      </c>
      <c r="C442" s="154" t="n">
        <f aca="false">IF(F442="Coal",B442*W442*12500,B442*W442)</f>
        <v>0</v>
      </c>
    </row>
    <row r="443" customFormat="false" ht="12.75" hidden="false" customHeight="false" outlineLevel="0" collapsed="false">
      <c r="A443" s="154" t="e">
        <f aca="false">VLOOKUP(G443,DDENA_USERS,2,FALSE())</f>
        <v>#N/A</v>
      </c>
      <c r="B443" s="155" t="n">
        <f aca="false">IF(ISNUMBER(FIND("Pow",F443))=TRUE(),((VALUE(MID(R443,FIND("-",R443)+1,2)))-(VALUE(MID(R443,FIND("-",R443)-1,1)))+1)*(Q443-P443+1),IF(F443="Coal",(YEAR(Q443)-YEAR(P443))*12+MONTH(Q443)-MONTH(P443)+1,(Q443-P443+1)))</f>
        <v>1</v>
      </c>
      <c r="C443" s="154" t="n">
        <f aca="false">IF(F443="Coal",B443*W443*12500,B443*W443)</f>
        <v>0</v>
      </c>
    </row>
    <row r="444" customFormat="false" ht="12.75" hidden="false" customHeight="false" outlineLevel="0" collapsed="false">
      <c r="A444" s="154" t="e">
        <f aca="false">VLOOKUP(G444,DDENA_USERS,2,FALSE())</f>
        <v>#N/A</v>
      </c>
      <c r="B444" s="155" t="n">
        <f aca="false">IF(ISNUMBER(FIND("Pow",F444))=TRUE(),((VALUE(MID(R444,FIND("-",R444)+1,2)))-(VALUE(MID(R444,FIND("-",R444)-1,1)))+1)*(Q444-P444+1),IF(F444="Coal",(YEAR(Q444)-YEAR(P444))*12+MONTH(Q444)-MONTH(P444)+1,(Q444-P444+1)))</f>
        <v>1</v>
      </c>
      <c r="C444" s="154" t="n">
        <f aca="false">IF(F444="Coal",B444*W444*12500,B444*W444)</f>
        <v>0</v>
      </c>
    </row>
    <row r="445" customFormat="false" ht="12.75" hidden="false" customHeight="false" outlineLevel="0" collapsed="false">
      <c r="A445" s="154" t="e">
        <f aca="false">VLOOKUP(G445,DDENA_USERS,2,FALSE())</f>
        <v>#N/A</v>
      </c>
      <c r="B445" s="155" t="n">
        <f aca="false">IF(ISNUMBER(FIND("Pow",F445))=TRUE(),((VALUE(MID(R445,FIND("-",R445)+1,2)))-(VALUE(MID(R445,FIND("-",R445)-1,1)))+1)*(Q445-P445+1),IF(F445="Coal",(YEAR(Q445)-YEAR(P445))*12+MONTH(Q445)-MONTH(P445)+1,(Q445-P445+1)))</f>
        <v>1</v>
      </c>
      <c r="C445" s="154" t="n">
        <f aca="false">IF(F445="Coal",B445*W445*12500,B445*W445)</f>
        <v>0</v>
      </c>
    </row>
    <row r="446" customFormat="false" ht="12.75" hidden="false" customHeight="false" outlineLevel="0" collapsed="false">
      <c r="A446" s="154" t="e">
        <f aca="false">VLOOKUP(G446,DDENA_USERS,2,FALSE())</f>
        <v>#N/A</v>
      </c>
      <c r="B446" s="155" t="n">
        <f aca="false">IF(ISNUMBER(FIND("Pow",F446))=TRUE(),((VALUE(MID(R446,FIND("-",R446)+1,2)))-(VALUE(MID(R446,FIND("-",R446)-1,1)))+1)*(Q446-P446+1),IF(F446="Coal",(YEAR(Q446)-YEAR(P446))*12+MONTH(Q446)-MONTH(P446)+1,(Q446-P446+1)))</f>
        <v>1</v>
      </c>
      <c r="C446" s="154" t="n">
        <f aca="false">IF(F446="Coal",B446*W446*12500,B446*W446)</f>
        <v>0</v>
      </c>
    </row>
    <row r="447" customFormat="false" ht="12.75" hidden="false" customHeight="false" outlineLevel="0" collapsed="false">
      <c r="A447" s="154" t="e">
        <f aca="false">VLOOKUP(G447,DDENA_USERS,2,FALSE())</f>
        <v>#N/A</v>
      </c>
      <c r="B447" s="155" t="n">
        <f aca="false">IF(ISNUMBER(FIND("Pow",F447))=TRUE(),((VALUE(MID(R447,FIND("-",R447)+1,2)))-(VALUE(MID(R447,FIND("-",R447)-1,1)))+1)*(Q447-P447+1),IF(F447="Coal",(YEAR(Q447)-YEAR(P447))*12+MONTH(Q447)-MONTH(P447)+1,(Q447-P447+1)))</f>
        <v>1</v>
      </c>
      <c r="C447" s="154" t="n">
        <f aca="false">IF(F447="Coal",B447*W447*12500,B447*W447)</f>
        <v>0</v>
      </c>
    </row>
    <row r="448" customFormat="false" ht="12.75" hidden="false" customHeight="false" outlineLevel="0" collapsed="false">
      <c r="A448" s="154" t="e">
        <f aca="false">VLOOKUP(G448,DDENA_USERS,2,FALSE())</f>
        <v>#N/A</v>
      </c>
      <c r="B448" s="155" t="n">
        <f aca="false">IF(ISNUMBER(FIND("Pow",F448))=TRUE(),((VALUE(MID(R448,FIND("-",R448)+1,2)))-(VALUE(MID(R448,FIND("-",R448)-1,1)))+1)*(Q448-P448+1),IF(F448="Coal",(YEAR(Q448)-YEAR(P448))*12+MONTH(Q448)-MONTH(P448)+1,(Q448-P448+1)))</f>
        <v>1</v>
      </c>
      <c r="C448" s="154" t="n">
        <f aca="false">IF(F448="Coal",B448*W448*12500,B448*W448)</f>
        <v>0</v>
      </c>
    </row>
    <row r="449" customFormat="false" ht="12.75" hidden="false" customHeight="false" outlineLevel="0" collapsed="false">
      <c r="A449" s="154" t="e">
        <f aca="false">VLOOKUP(G449,DDENA_USERS,2,FALSE())</f>
        <v>#N/A</v>
      </c>
      <c r="B449" s="155" t="n">
        <f aca="false">IF(ISNUMBER(FIND("Pow",F449))=TRUE(),((VALUE(MID(R449,FIND("-",R449)+1,2)))-(VALUE(MID(R449,FIND("-",R449)-1,1)))+1)*(Q449-P449+1),IF(F449="Coal",(YEAR(Q449)-YEAR(P449))*12+MONTH(Q449)-MONTH(P449)+1,(Q449-P449+1)))</f>
        <v>1</v>
      </c>
      <c r="C449" s="154" t="n">
        <f aca="false">IF(F449="Coal",B449*W449*12500,B449*W449)</f>
        <v>0</v>
      </c>
    </row>
    <row r="450" customFormat="false" ht="12.75" hidden="false" customHeight="false" outlineLevel="0" collapsed="false">
      <c r="A450" s="154" t="e">
        <f aca="false">VLOOKUP(G450,DDENA_USERS,2,FALSE())</f>
        <v>#N/A</v>
      </c>
      <c r="B450" s="155" t="n">
        <f aca="false">IF(ISNUMBER(FIND("Pow",F450))=TRUE(),((VALUE(MID(R450,FIND("-",R450)+1,2)))-(VALUE(MID(R450,FIND("-",R450)-1,1)))+1)*(Q450-P450+1),IF(F450="Coal",(YEAR(Q450)-YEAR(P450))*12+MONTH(Q450)-MONTH(P450)+1,(Q450-P450+1)))</f>
        <v>1</v>
      </c>
      <c r="C450" s="154" t="n">
        <f aca="false">IF(F450="Coal",B450*W450*12500,B450*W450)</f>
        <v>0</v>
      </c>
    </row>
    <row r="451" customFormat="false" ht="12.75" hidden="false" customHeight="false" outlineLevel="0" collapsed="false">
      <c r="A451" s="154" t="e">
        <f aca="false">VLOOKUP(G451,DDENA_USERS,2,FALSE())</f>
        <v>#N/A</v>
      </c>
      <c r="B451" s="155" t="n">
        <f aca="false">IF(ISNUMBER(FIND("Pow",F451))=TRUE(),((VALUE(MID(R451,FIND("-",R451)+1,2)))-(VALUE(MID(R451,FIND("-",R451)-1,1)))+1)*(Q451-P451+1),IF(F451="Coal",(YEAR(Q451)-YEAR(P451))*12+MONTH(Q451)-MONTH(P451)+1,(Q451-P451+1)))</f>
        <v>1</v>
      </c>
      <c r="C451" s="154" t="n">
        <f aca="false">IF(F451="Coal",B451*W451*12500,B451*W451)</f>
        <v>0</v>
      </c>
    </row>
    <row r="452" customFormat="false" ht="12.75" hidden="false" customHeight="false" outlineLevel="0" collapsed="false">
      <c r="A452" s="154" t="e">
        <f aca="false">VLOOKUP(G452,DDENA_USERS,2,FALSE())</f>
        <v>#N/A</v>
      </c>
      <c r="B452" s="155" t="n">
        <f aca="false">IF(ISNUMBER(FIND("Pow",F452))=TRUE(),((VALUE(MID(R452,FIND("-",R452)+1,2)))-(VALUE(MID(R452,FIND("-",R452)-1,1)))+1)*(Q452-P452+1),IF(F452="Coal",(YEAR(Q452)-YEAR(P452))*12+MONTH(Q452)-MONTH(P452)+1,(Q452-P452+1)))</f>
        <v>1</v>
      </c>
      <c r="C452" s="154" t="n">
        <f aca="false">IF(F452="Coal",B452*W452*12500,B452*W452)</f>
        <v>0</v>
      </c>
    </row>
    <row r="453" customFormat="false" ht="12.75" hidden="false" customHeight="false" outlineLevel="0" collapsed="false">
      <c r="A453" s="154" t="e">
        <f aca="false">VLOOKUP(G453,DDENA_USERS,2,FALSE())</f>
        <v>#N/A</v>
      </c>
      <c r="B453" s="155" t="n">
        <f aca="false">IF(ISNUMBER(FIND("Pow",F453))=TRUE(),((VALUE(MID(R453,FIND("-",R453)+1,2)))-(VALUE(MID(R453,FIND("-",R453)-1,1)))+1)*(Q453-P453+1),IF(F453="Coal",(YEAR(Q453)-YEAR(P453))*12+MONTH(Q453)-MONTH(P453)+1,(Q453-P453+1)))</f>
        <v>1</v>
      </c>
      <c r="C453" s="154" t="n">
        <f aca="false">IF(F453="Coal",B453*W453*12500,B453*W453)</f>
        <v>0</v>
      </c>
    </row>
    <row r="454" customFormat="false" ht="12.75" hidden="false" customHeight="false" outlineLevel="0" collapsed="false">
      <c r="A454" s="154" t="e">
        <f aca="false">VLOOKUP(G454,DDENA_USERS,2,FALSE())</f>
        <v>#N/A</v>
      </c>
      <c r="B454" s="155" t="n">
        <f aca="false">IF(ISNUMBER(FIND("Pow",F454))=TRUE(),((VALUE(MID(R454,FIND("-",R454)+1,2)))-(VALUE(MID(R454,FIND("-",R454)-1,1)))+1)*(Q454-P454+1),IF(F454="Coal",(YEAR(Q454)-YEAR(P454))*12+MONTH(Q454)-MONTH(P454)+1,(Q454-P454+1)))</f>
        <v>1</v>
      </c>
      <c r="C454" s="154" t="n">
        <f aca="false">IF(F454="Coal",B454*W454*12500,B454*W454)</f>
        <v>0</v>
      </c>
    </row>
    <row r="455" customFormat="false" ht="12.75" hidden="false" customHeight="false" outlineLevel="0" collapsed="false">
      <c r="A455" s="154" t="e">
        <f aca="false">VLOOKUP(G455,DDENA_USERS,2,FALSE())</f>
        <v>#N/A</v>
      </c>
      <c r="B455" s="155" t="n">
        <f aca="false">IF(ISNUMBER(FIND("Pow",F455))=TRUE(),((VALUE(MID(R455,FIND("-",R455)+1,2)))-(VALUE(MID(R455,FIND("-",R455)-1,1)))+1)*(Q455-P455+1),IF(F455="Coal",(YEAR(Q455)-YEAR(P455))*12+MONTH(Q455)-MONTH(P455)+1,(Q455-P455+1)))</f>
        <v>1</v>
      </c>
      <c r="C455" s="154" t="n">
        <f aca="false">IF(F455="Coal",B455*W455*12500,B455*W455)</f>
        <v>0</v>
      </c>
    </row>
    <row r="456" customFormat="false" ht="12.75" hidden="false" customHeight="false" outlineLevel="0" collapsed="false">
      <c r="A456" s="154" t="e">
        <f aca="false">VLOOKUP(G456,DDENA_USERS,2,FALSE())</f>
        <v>#N/A</v>
      </c>
      <c r="B456" s="155" t="n">
        <f aca="false">IF(ISNUMBER(FIND("Pow",F456))=TRUE(),((VALUE(MID(R456,FIND("-",R456)+1,2)))-(VALUE(MID(R456,FIND("-",R456)-1,1)))+1)*(Q456-P456+1),IF(F456="Coal",(YEAR(Q456)-YEAR(P456))*12+MONTH(Q456)-MONTH(P456)+1,(Q456-P456+1)))</f>
        <v>1</v>
      </c>
      <c r="C456" s="154" t="n">
        <f aca="false">IF(F456="Coal",B456*W456*12500,B456*W456)</f>
        <v>0</v>
      </c>
    </row>
    <row r="457" customFormat="false" ht="12.75" hidden="false" customHeight="false" outlineLevel="0" collapsed="false">
      <c r="A457" s="154" t="e">
        <f aca="false">VLOOKUP(G457,DDENA_USERS,2,FALSE())</f>
        <v>#N/A</v>
      </c>
      <c r="B457" s="155" t="n">
        <f aca="false">IF(ISNUMBER(FIND("Pow",F457))=TRUE(),((VALUE(MID(R457,FIND("-",R457)+1,2)))-(VALUE(MID(R457,FIND("-",R457)-1,1)))+1)*(Q457-P457+1),IF(F457="Coal",(YEAR(Q457)-YEAR(P457))*12+MONTH(Q457)-MONTH(P457)+1,(Q457-P457+1)))</f>
        <v>1</v>
      </c>
      <c r="C457" s="154" t="n">
        <f aca="false">IF(F457="Coal",B457*W457*12500,B457*W457)</f>
        <v>0</v>
      </c>
    </row>
    <row r="458" customFormat="false" ht="12.75" hidden="false" customHeight="false" outlineLevel="0" collapsed="false">
      <c r="A458" s="154" t="e">
        <f aca="false">VLOOKUP(G458,DDENA_USERS,2,FALSE())</f>
        <v>#N/A</v>
      </c>
      <c r="B458" s="155" t="n">
        <f aca="false">IF(ISNUMBER(FIND("Pow",F458))=TRUE(),((VALUE(MID(R458,FIND("-",R458)+1,2)))-(VALUE(MID(R458,FIND("-",R458)-1,1)))+1)*(Q458-P458+1),IF(F458="Coal",(YEAR(Q458)-YEAR(P458))*12+MONTH(Q458)-MONTH(P458)+1,(Q458-P458+1)))</f>
        <v>1</v>
      </c>
      <c r="C458" s="154" t="n">
        <f aca="false">IF(F458="Coal",B458*W458*12500,B458*W458)</f>
        <v>0</v>
      </c>
    </row>
    <row r="459" customFormat="false" ht="12.75" hidden="false" customHeight="false" outlineLevel="0" collapsed="false">
      <c r="A459" s="154" t="e">
        <f aca="false">VLOOKUP(G459,DDENA_USERS,2,FALSE())</f>
        <v>#N/A</v>
      </c>
      <c r="B459" s="155" t="n">
        <f aca="false">IF(ISNUMBER(FIND("Pow",F459))=TRUE(),((VALUE(MID(R459,FIND("-",R459)+1,2)))-(VALUE(MID(R459,FIND("-",R459)-1,1)))+1)*(Q459-P459+1),IF(F459="Coal",(YEAR(Q459)-YEAR(P459))*12+MONTH(Q459)-MONTH(P459)+1,(Q459-P459+1)))</f>
        <v>1</v>
      </c>
      <c r="C459" s="154" t="n">
        <f aca="false">IF(F459="Coal",B459*W459*12500,B459*W459)</f>
        <v>0</v>
      </c>
    </row>
    <row r="460" customFormat="false" ht="12.75" hidden="false" customHeight="false" outlineLevel="0" collapsed="false">
      <c r="A460" s="154" t="e">
        <f aca="false">VLOOKUP(G460,DDENA_USERS,2,FALSE())</f>
        <v>#N/A</v>
      </c>
      <c r="B460" s="155" t="n">
        <f aca="false">IF(ISNUMBER(FIND("Pow",F460))=TRUE(),((VALUE(MID(R460,FIND("-",R460)+1,2)))-(VALUE(MID(R460,FIND("-",R460)-1,1)))+1)*(Q460-P460+1),IF(F460="Coal",(YEAR(Q460)-YEAR(P460))*12+MONTH(Q460)-MONTH(P460)+1,(Q460-P460+1)))</f>
        <v>1</v>
      </c>
      <c r="C460" s="154" t="n">
        <f aca="false">IF(F460="Coal",B460*W460*12500,B460*W460)</f>
        <v>0</v>
      </c>
    </row>
    <row r="461" customFormat="false" ht="12.75" hidden="false" customHeight="false" outlineLevel="0" collapsed="false">
      <c r="A461" s="154" t="e">
        <f aca="false">VLOOKUP(G461,DDENA_USERS,2,FALSE())</f>
        <v>#N/A</v>
      </c>
      <c r="B461" s="155" t="n">
        <f aca="false">IF(ISNUMBER(FIND("Pow",F461))=TRUE(),((VALUE(MID(R461,FIND("-",R461)+1,2)))-(VALUE(MID(R461,FIND("-",R461)-1,1)))+1)*(Q461-P461+1),IF(F461="Coal",(YEAR(Q461)-YEAR(P461))*12+MONTH(Q461)-MONTH(P461)+1,(Q461-P461+1)))</f>
        <v>1</v>
      </c>
      <c r="C461" s="154" t="n">
        <f aca="false">IF(F461="Coal",B461*W461*12500,B461*W461)</f>
        <v>0</v>
      </c>
    </row>
    <row r="462" customFormat="false" ht="12.75" hidden="false" customHeight="false" outlineLevel="0" collapsed="false">
      <c r="A462" s="154" t="e">
        <f aca="false">VLOOKUP(G462,DDENA_USERS,2,FALSE())</f>
        <v>#N/A</v>
      </c>
      <c r="B462" s="155" t="n">
        <f aca="false">IF(ISNUMBER(FIND("Pow",F462))=TRUE(),((VALUE(MID(R462,FIND("-",R462)+1,2)))-(VALUE(MID(R462,FIND("-",R462)-1,1)))+1)*(Q462-P462+1),IF(F462="Coal",(YEAR(Q462)-YEAR(P462))*12+MONTH(Q462)-MONTH(P462)+1,(Q462-P462+1)))</f>
        <v>1</v>
      </c>
      <c r="C462" s="154" t="n">
        <f aca="false">IF(F462="Coal",B462*W462*12500,B462*W462)</f>
        <v>0</v>
      </c>
    </row>
    <row r="463" customFormat="false" ht="12.75" hidden="false" customHeight="false" outlineLevel="0" collapsed="false">
      <c r="A463" s="154" t="e">
        <f aca="false">VLOOKUP(G463,DDENA_USERS,2,FALSE())</f>
        <v>#N/A</v>
      </c>
      <c r="B463" s="155" t="n">
        <f aca="false">IF(ISNUMBER(FIND("Pow",F463))=TRUE(),((VALUE(MID(R463,FIND("-",R463)+1,2)))-(VALUE(MID(R463,FIND("-",R463)-1,1)))+1)*(Q463-P463+1),IF(F463="Coal",(YEAR(Q463)-YEAR(P463))*12+MONTH(Q463)-MONTH(P463)+1,(Q463-P463+1)))</f>
        <v>1</v>
      </c>
      <c r="C463" s="154" t="n">
        <f aca="false">IF(F463="Coal",B463*W463*12500,B463*W463)</f>
        <v>0</v>
      </c>
    </row>
    <row r="464" customFormat="false" ht="12.75" hidden="false" customHeight="false" outlineLevel="0" collapsed="false">
      <c r="A464" s="154" t="e">
        <f aca="false">VLOOKUP(G464,DDENA_USERS,2,FALSE())</f>
        <v>#N/A</v>
      </c>
      <c r="B464" s="155" t="n">
        <f aca="false">IF(ISNUMBER(FIND("Pow",F464))=TRUE(),((VALUE(MID(R464,FIND("-",R464)+1,2)))-(VALUE(MID(R464,FIND("-",R464)-1,1)))+1)*(Q464-P464+1),IF(F464="Coal",(YEAR(Q464)-YEAR(P464))*12+MONTH(Q464)-MONTH(P464)+1,(Q464-P464+1)))</f>
        <v>1</v>
      </c>
      <c r="C464" s="154" t="n">
        <f aca="false">IF(F464="Coal",B464*W464*12500,B464*W464)</f>
        <v>0</v>
      </c>
    </row>
    <row r="465" customFormat="false" ht="12.75" hidden="false" customHeight="false" outlineLevel="0" collapsed="false">
      <c r="A465" s="154" t="e">
        <f aca="false">VLOOKUP(G465,DDENA_USERS,2,FALSE())</f>
        <v>#N/A</v>
      </c>
      <c r="B465" s="155" t="n">
        <f aca="false">IF(ISNUMBER(FIND("Pow",F465))=TRUE(),((VALUE(MID(R465,FIND("-",R465)+1,2)))-(VALUE(MID(R465,FIND("-",R465)-1,1)))+1)*(Q465-P465+1),IF(F465="Coal",(YEAR(Q465)-YEAR(P465))*12+MONTH(Q465)-MONTH(P465)+1,(Q465-P465+1)))</f>
        <v>1</v>
      </c>
      <c r="C465" s="154" t="n">
        <f aca="false">IF(F465="Coal",B465*W465*12500,B465*W465)</f>
        <v>0</v>
      </c>
    </row>
    <row r="466" customFormat="false" ht="12.75" hidden="false" customHeight="false" outlineLevel="0" collapsed="false">
      <c r="A466" s="154" t="e">
        <f aca="false">VLOOKUP(G466,DDENA_USERS,2,FALSE())</f>
        <v>#N/A</v>
      </c>
      <c r="B466" s="155" t="n">
        <f aca="false">IF(ISNUMBER(FIND("Pow",F466))=TRUE(),((VALUE(MID(R466,FIND("-",R466)+1,2)))-(VALUE(MID(R466,FIND("-",R466)-1,1)))+1)*(Q466-P466+1),IF(F466="Coal",(YEAR(Q466)-YEAR(P466))*12+MONTH(Q466)-MONTH(P466)+1,(Q466-P466+1)))</f>
        <v>1</v>
      </c>
      <c r="C466" s="154" t="n">
        <f aca="false">IF(F466="Coal",B466*W466*12500,B466*W466)</f>
        <v>0</v>
      </c>
    </row>
    <row r="467" customFormat="false" ht="12.75" hidden="false" customHeight="false" outlineLevel="0" collapsed="false">
      <c r="A467" s="154" t="e">
        <f aca="false">VLOOKUP(G467,DDENA_USERS,2,FALSE())</f>
        <v>#N/A</v>
      </c>
      <c r="B467" s="155" t="n">
        <f aca="false">IF(ISNUMBER(FIND("Pow",F467))=TRUE(),((VALUE(MID(R467,FIND("-",R467)+1,2)))-(VALUE(MID(R467,FIND("-",R467)-1,1)))+1)*(Q467-P467+1),IF(F467="Coal",(YEAR(Q467)-YEAR(P467))*12+MONTH(Q467)-MONTH(P467)+1,(Q467-P467+1)))</f>
        <v>1</v>
      </c>
      <c r="C467" s="154" t="n">
        <f aca="false">IF(F467="Coal",B467*W467*12500,B467*W467)</f>
        <v>0</v>
      </c>
    </row>
    <row r="468" customFormat="false" ht="12.75" hidden="false" customHeight="false" outlineLevel="0" collapsed="false">
      <c r="A468" s="154" t="e">
        <f aca="false">VLOOKUP(G468,DDENA_USERS,2,FALSE())</f>
        <v>#N/A</v>
      </c>
      <c r="B468" s="155" t="n">
        <f aca="false">IF(ISNUMBER(FIND("Pow",F468))=TRUE(),((VALUE(MID(R468,FIND("-",R468)+1,2)))-(VALUE(MID(R468,FIND("-",R468)-1,1)))+1)*(Q468-P468+1),IF(F468="Coal",(YEAR(Q468)-YEAR(P468))*12+MONTH(Q468)-MONTH(P468)+1,(Q468-P468+1)))</f>
        <v>1</v>
      </c>
      <c r="C468" s="154" t="n">
        <f aca="false">IF(F468="Coal",B468*W468*12500,B468*W468)</f>
        <v>0</v>
      </c>
    </row>
    <row r="469" customFormat="false" ht="12.75" hidden="false" customHeight="false" outlineLevel="0" collapsed="false">
      <c r="A469" s="154" t="e">
        <f aca="false">VLOOKUP(G469,DDENA_USERS,2,FALSE())</f>
        <v>#N/A</v>
      </c>
      <c r="B469" s="155" t="n">
        <f aca="false">IF(ISNUMBER(FIND("Pow",F469))=TRUE(),((VALUE(MID(R469,FIND("-",R469)+1,2)))-(VALUE(MID(R469,FIND("-",R469)-1,1)))+1)*(Q469-P469+1),IF(F469="Coal",(YEAR(Q469)-YEAR(P469))*12+MONTH(Q469)-MONTH(P469)+1,(Q469-P469+1)))</f>
        <v>1</v>
      </c>
      <c r="C469" s="154" t="n">
        <f aca="false">IF(F469="Coal",B469*W469*12500,B469*W469)</f>
        <v>0</v>
      </c>
    </row>
    <row r="470" customFormat="false" ht="12.75" hidden="false" customHeight="false" outlineLevel="0" collapsed="false">
      <c r="A470" s="154" t="e">
        <f aca="false">VLOOKUP(G470,DDENA_USERS,2,FALSE())</f>
        <v>#N/A</v>
      </c>
      <c r="B470" s="155" t="n">
        <f aca="false">IF(ISNUMBER(FIND("Pow",F470))=TRUE(),((VALUE(MID(R470,FIND("-",R470)+1,2)))-(VALUE(MID(R470,FIND("-",R470)-1,1)))+1)*(Q470-P470+1),IF(F470="Coal",(YEAR(Q470)-YEAR(P470))*12+MONTH(Q470)-MONTH(P470)+1,(Q470-P470+1)))</f>
        <v>1</v>
      </c>
      <c r="C470" s="154" t="n">
        <f aca="false">IF(F470="Coal",B470*W470*12500,B470*W470)</f>
        <v>0</v>
      </c>
    </row>
    <row r="471" customFormat="false" ht="12.75" hidden="false" customHeight="false" outlineLevel="0" collapsed="false">
      <c r="A471" s="154" t="e">
        <f aca="false">VLOOKUP(G471,DDENA_USERS,2,FALSE())</f>
        <v>#N/A</v>
      </c>
      <c r="B471" s="155" t="n">
        <f aca="false">IF(ISNUMBER(FIND("Pow",F471))=TRUE(),((VALUE(MID(R471,FIND("-",R471)+1,2)))-(VALUE(MID(R471,FIND("-",R471)-1,1)))+1)*(Q471-P471+1),IF(F471="Coal",(YEAR(Q471)-YEAR(P471))*12+MONTH(Q471)-MONTH(P471)+1,(Q471-P471+1)))</f>
        <v>1</v>
      </c>
      <c r="C471" s="154" t="n">
        <f aca="false">IF(F471="Coal",B471*W471*12500,B471*W471)</f>
        <v>0</v>
      </c>
    </row>
    <row r="472" customFormat="false" ht="12.75" hidden="false" customHeight="false" outlineLevel="0" collapsed="false">
      <c r="A472" s="154" t="e">
        <f aca="false">VLOOKUP(G472,DDENA_USERS,2,FALSE())</f>
        <v>#N/A</v>
      </c>
      <c r="B472" s="155" t="n">
        <f aca="false">IF(ISNUMBER(FIND("Pow",F472))=TRUE(),((VALUE(MID(R472,FIND("-",R472)+1,2)))-(VALUE(MID(R472,FIND("-",R472)-1,1)))+1)*(Q472-P472+1),IF(F472="Coal",(YEAR(Q472)-YEAR(P472))*12+MONTH(Q472)-MONTH(P472)+1,(Q472-P472+1)))</f>
        <v>1</v>
      </c>
      <c r="C472" s="154" t="n">
        <f aca="false">IF(F472="Coal",B472*W472*12500,B472*W472)</f>
        <v>0</v>
      </c>
    </row>
    <row r="473" customFormat="false" ht="12.75" hidden="false" customHeight="false" outlineLevel="0" collapsed="false">
      <c r="A473" s="154" t="e">
        <f aca="false">VLOOKUP(G473,DDENA_USERS,2,FALSE())</f>
        <v>#N/A</v>
      </c>
      <c r="B473" s="155" t="n">
        <f aca="false">IF(ISNUMBER(FIND("Pow",F473))=TRUE(),((VALUE(MID(R473,FIND("-",R473)+1,2)))-(VALUE(MID(R473,FIND("-",R473)-1,1)))+1)*(Q473-P473+1),IF(F473="Coal",(YEAR(Q473)-YEAR(P473))*12+MONTH(Q473)-MONTH(P473)+1,(Q473-P473+1)))</f>
        <v>1</v>
      </c>
      <c r="C473" s="154" t="n">
        <f aca="false">IF(F473="Coal",B473*W473*12500,B473*W473)</f>
        <v>0</v>
      </c>
    </row>
    <row r="474" customFormat="false" ht="12.75" hidden="false" customHeight="false" outlineLevel="0" collapsed="false">
      <c r="A474" s="154" t="e">
        <f aca="false">VLOOKUP(G474,DDENA_USERS,2,FALSE())</f>
        <v>#N/A</v>
      </c>
      <c r="B474" s="155" t="n">
        <f aca="false">IF(ISNUMBER(FIND("Pow",F474))=TRUE(),((VALUE(MID(R474,FIND("-",R474)+1,2)))-(VALUE(MID(R474,FIND("-",R474)-1,1)))+1)*(Q474-P474+1),IF(F474="Coal",(YEAR(Q474)-YEAR(P474))*12+MONTH(Q474)-MONTH(P474)+1,(Q474-P474+1)))</f>
        <v>1</v>
      </c>
      <c r="C474" s="154" t="n">
        <f aca="false">IF(F474="Coal",B474*W474*12500,B474*W474)</f>
        <v>0</v>
      </c>
    </row>
    <row r="475" customFormat="false" ht="12.75" hidden="false" customHeight="false" outlineLevel="0" collapsed="false">
      <c r="A475" s="154" t="e">
        <f aca="false">VLOOKUP(G475,DDENA_USERS,2,FALSE())</f>
        <v>#N/A</v>
      </c>
      <c r="B475" s="155" t="n">
        <f aca="false">IF(ISNUMBER(FIND("Pow",F475))=TRUE(),((VALUE(MID(R475,FIND("-",R475)+1,2)))-(VALUE(MID(R475,FIND("-",R475)-1,1)))+1)*(Q475-P475+1),IF(F475="Coal",(YEAR(Q475)-YEAR(P475))*12+MONTH(Q475)-MONTH(P475)+1,(Q475-P475+1)))</f>
        <v>1</v>
      </c>
      <c r="C475" s="154" t="n">
        <f aca="false">IF(F475="Coal",B475*W475*12500,B475*W475)</f>
        <v>0</v>
      </c>
    </row>
    <row r="476" customFormat="false" ht="12.75" hidden="false" customHeight="false" outlineLevel="0" collapsed="false">
      <c r="A476" s="154" t="e">
        <f aca="false">VLOOKUP(G476,DDENA_USERS,2,FALSE())</f>
        <v>#N/A</v>
      </c>
      <c r="B476" s="155" t="n">
        <f aca="false">IF(ISNUMBER(FIND("Pow",F476))=TRUE(),((VALUE(MID(R476,FIND("-",R476)+1,2)))-(VALUE(MID(R476,FIND("-",R476)-1,1)))+1)*(Q476-P476+1),IF(F476="Coal",(YEAR(Q476)-YEAR(P476))*12+MONTH(Q476)-MONTH(P476)+1,(Q476-P476+1)))</f>
        <v>1</v>
      </c>
      <c r="C476" s="154" t="n">
        <f aca="false">IF(F476="Coal",B476*W476*12500,B476*W476)</f>
        <v>0</v>
      </c>
    </row>
    <row r="477" customFormat="false" ht="12.75" hidden="false" customHeight="false" outlineLevel="0" collapsed="false">
      <c r="A477" s="154" t="e">
        <f aca="false">VLOOKUP(G477,DDENA_USERS,2,FALSE())</f>
        <v>#N/A</v>
      </c>
      <c r="B477" s="155" t="n">
        <f aca="false">IF(ISNUMBER(FIND("Pow",F477))=TRUE(),((VALUE(MID(R477,FIND("-",R477)+1,2)))-(VALUE(MID(R477,FIND("-",R477)-1,1)))+1)*(Q477-P477+1),IF(F477="Coal",(YEAR(Q477)-YEAR(P477))*12+MONTH(Q477)-MONTH(P477)+1,(Q477-P477+1)))</f>
        <v>1</v>
      </c>
      <c r="C477" s="154" t="n">
        <f aca="false">IF(F477="Coal",B477*W477*12500,B477*W477)</f>
        <v>0</v>
      </c>
    </row>
    <row r="478" customFormat="false" ht="12.75" hidden="false" customHeight="false" outlineLevel="0" collapsed="false">
      <c r="A478" s="154" t="e">
        <f aca="false">VLOOKUP(G478,DDENA_USERS,2,FALSE())</f>
        <v>#N/A</v>
      </c>
      <c r="B478" s="155" t="n">
        <f aca="false">IF(ISNUMBER(FIND("Pow",F478))=TRUE(),((VALUE(MID(R478,FIND("-",R478)+1,2)))-(VALUE(MID(R478,FIND("-",R478)-1,1)))+1)*(Q478-P478+1),IF(F478="Coal",(YEAR(Q478)-YEAR(P478))*12+MONTH(Q478)-MONTH(P478)+1,(Q478-P478+1)))</f>
        <v>1</v>
      </c>
      <c r="C478" s="154" t="n">
        <f aca="false">IF(F478="Coal",B478*W478*12500,B478*W478)</f>
        <v>0</v>
      </c>
    </row>
    <row r="479" customFormat="false" ht="12.75" hidden="false" customHeight="false" outlineLevel="0" collapsed="false">
      <c r="A479" s="154" t="e">
        <f aca="false">VLOOKUP(G479,DDENA_USERS,2,FALSE())</f>
        <v>#N/A</v>
      </c>
      <c r="B479" s="155" t="n">
        <f aca="false">IF(ISNUMBER(FIND("Pow",F479))=TRUE(),((VALUE(MID(R479,FIND("-",R479)+1,2)))-(VALUE(MID(R479,FIND("-",R479)-1,1)))+1)*(Q479-P479+1),IF(F479="Coal",(YEAR(Q479)-YEAR(P479))*12+MONTH(Q479)-MONTH(P479)+1,(Q479-P479+1)))</f>
        <v>1</v>
      </c>
      <c r="C479" s="154" t="n">
        <f aca="false">IF(F479="Coal",B479*W479*12500,B479*W479)</f>
        <v>0</v>
      </c>
    </row>
    <row r="480" customFormat="false" ht="12.75" hidden="false" customHeight="false" outlineLevel="0" collapsed="false">
      <c r="A480" s="154" t="e">
        <f aca="false">VLOOKUP(G480,DDENA_USERS,2,FALSE())</f>
        <v>#N/A</v>
      </c>
      <c r="B480" s="155" t="n">
        <f aca="false">IF(ISNUMBER(FIND("Pow",F480))=TRUE(),((VALUE(MID(R480,FIND("-",R480)+1,2)))-(VALUE(MID(R480,FIND("-",R480)-1,1)))+1)*(Q480-P480+1),IF(F480="Coal",(YEAR(Q480)-YEAR(P480))*12+MONTH(Q480)-MONTH(P480)+1,(Q480-P480+1)))</f>
        <v>1</v>
      </c>
      <c r="C480" s="154" t="n">
        <f aca="false">IF(F480="Coal",B480*W480*12500,B480*W480)</f>
        <v>0</v>
      </c>
    </row>
    <row r="481" customFormat="false" ht="12.75" hidden="false" customHeight="false" outlineLevel="0" collapsed="false">
      <c r="A481" s="154" t="e">
        <f aca="false">VLOOKUP(G481,DDENA_USERS,2,FALSE())</f>
        <v>#N/A</v>
      </c>
      <c r="B481" s="155" t="n">
        <f aca="false">IF(ISNUMBER(FIND("Pow",F481))=TRUE(),((VALUE(MID(R481,FIND("-",R481)+1,2)))-(VALUE(MID(R481,FIND("-",R481)-1,1)))+1)*(Q481-P481+1),IF(F481="Coal",(YEAR(Q481)-YEAR(P481))*12+MONTH(Q481)-MONTH(P481)+1,(Q481-P481+1)))</f>
        <v>1</v>
      </c>
      <c r="C481" s="154" t="n">
        <f aca="false">IF(F481="Coal",B481*W481*12500,B481*W481)</f>
        <v>0</v>
      </c>
    </row>
    <row r="482" customFormat="false" ht="12.75" hidden="false" customHeight="false" outlineLevel="0" collapsed="false">
      <c r="A482" s="154" t="e">
        <f aca="false">VLOOKUP(G482,DDENA_USERS,2,FALSE())</f>
        <v>#N/A</v>
      </c>
      <c r="B482" s="155" t="n">
        <f aca="false">IF(ISNUMBER(FIND("Pow",F482))=TRUE(),((VALUE(MID(R482,FIND("-",R482)+1,2)))-(VALUE(MID(R482,FIND("-",R482)-1,1)))+1)*(Q482-P482+1),IF(F482="Coal",(YEAR(Q482)-YEAR(P482))*12+MONTH(Q482)-MONTH(P482)+1,(Q482-P482+1)))</f>
        <v>1</v>
      </c>
      <c r="C482" s="154" t="n">
        <f aca="false">IF(F482="Coal",B482*W482*12500,B482*W482)</f>
        <v>0</v>
      </c>
    </row>
    <row r="483" customFormat="false" ht="12.75" hidden="false" customHeight="false" outlineLevel="0" collapsed="false">
      <c r="A483" s="154" t="e">
        <f aca="false">VLOOKUP(G483,DDENA_USERS,2,FALSE())</f>
        <v>#N/A</v>
      </c>
      <c r="B483" s="155" t="n">
        <f aca="false">IF(ISNUMBER(FIND("Pow",F483))=TRUE(),((VALUE(MID(R483,FIND("-",R483)+1,2)))-(VALUE(MID(R483,FIND("-",R483)-1,1)))+1)*(Q483-P483+1),IF(F483="Coal",(YEAR(Q483)-YEAR(P483))*12+MONTH(Q483)-MONTH(P483)+1,(Q483-P483+1)))</f>
        <v>1</v>
      </c>
      <c r="C483" s="154" t="n">
        <f aca="false">IF(F483="Coal",B483*W483*12500,B483*W483)</f>
        <v>0</v>
      </c>
    </row>
    <row r="484" customFormat="false" ht="12.75" hidden="false" customHeight="false" outlineLevel="0" collapsed="false">
      <c r="A484" s="154" t="e">
        <f aca="false">VLOOKUP(G484,DDENA_USERS,2,FALSE())</f>
        <v>#N/A</v>
      </c>
      <c r="B484" s="155" t="n">
        <f aca="false">IF(ISNUMBER(FIND("Pow",F484))=TRUE(),((VALUE(MID(R484,FIND("-",R484)+1,2)))-(VALUE(MID(R484,FIND("-",R484)-1,1)))+1)*(Q484-P484+1),IF(F484="Coal",(YEAR(Q484)-YEAR(P484))*12+MONTH(Q484)-MONTH(P484)+1,(Q484-P484+1)))</f>
        <v>1</v>
      </c>
      <c r="C484" s="154" t="n">
        <f aca="false">IF(F484="Coal",B484*W484*12500,B484*W484)</f>
        <v>0</v>
      </c>
    </row>
    <row r="485" customFormat="false" ht="12.75" hidden="false" customHeight="false" outlineLevel="0" collapsed="false">
      <c r="A485" s="154" t="e">
        <f aca="false">VLOOKUP(G485,DDENA_USERS,2,FALSE())</f>
        <v>#N/A</v>
      </c>
      <c r="B485" s="155" t="n">
        <f aca="false">IF(ISNUMBER(FIND("Pow",F485))=TRUE(),((VALUE(MID(R485,FIND("-",R485)+1,2)))-(VALUE(MID(R485,FIND("-",R485)-1,1)))+1)*(Q485-P485+1),IF(F485="Coal",(YEAR(Q485)-YEAR(P485))*12+MONTH(Q485)-MONTH(P485)+1,(Q485-P485+1)))</f>
        <v>1</v>
      </c>
      <c r="C485" s="154" t="n">
        <f aca="false">IF(F485="Coal",B485*W485*12500,B485*W485)</f>
        <v>0</v>
      </c>
    </row>
    <row r="486" customFormat="false" ht="12.75" hidden="false" customHeight="false" outlineLevel="0" collapsed="false">
      <c r="A486" s="154" t="e">
        <f aca="false">VLOOKUP(G486,DDENA_USERS,2,FALSE())</f>
        <v>#N/A</v>
      </c>
      <c r="B486" s="155" t="n">
        <f aca="false">IF(ISNUMBER(FIND("Pow",F486))=TRUE(),((VALUE(MID(R486,FIND("-",R486)+1,2)))-(VALUE(MID(R486,FIND("-",R486)-1,1)))+1)*(Q486-P486+1),IF(F486="Coal",(YEAR(Q486)-YEAR(P486))*12+MONTH(Q486)-MONTH(P486)+1,(Q486-P486+1)))</f>
        <v>1</v>
      </c>
      <c r="C486" s="154" t="n">
        <f aca="false">IF(F486="Coal",B486*W486*12500,B486*W486)</f>
        <v>0</v>
      </c>
    </row>
    <row r="487" customFormat="false" ht="12.75" hidden="false" customHeight="false" outlineLevel="0" collapsed="false">
      <c r="A487" s="154" t="e">
        <f aca="false">VLOOKUP(G487,DDENA_USERS,2,FALSE())</f>
        <v>#N/A</v>
      </c>
      <c r="B487" s="155" t="n">
        <f aca="false">IF(ISNUMBER(FIND("Pow",F487))=TRUE(),((VALUE(MID(R487,FIND("-",R487)+1,2)))-(VALUE(MID(R487,FIND("-",R487)-1,1)))+1)*(Q487-P487+1),IF(F487="Coal",(YEAR(Q487)-YEAR(P487))*12+MONTH(Q487)-MONTH(P487)+1,(Q487-P487+1)))</f>
        <v>1</v>
      </c>
      <c r="C487" s="154" t="n">
        <f aca="false">IF(F487="Coal",B487*W487*12500,B487*W487)</f>
        <v>0</v>
      </c>
    </row>
    <row r="488" customFormat="false" ht="12.75" hidden="false" customHeight="false" outlineLevel="0" collapsed="false">
      <c r="A488" s="154" t="e">
        <f aca="false">VLOOKUP(G488,DDENA_USERS,2,FALSE())</f>
        <v>#N/A</v>
      </c>
      <c r="B488" s="155" t="n">
        <f aca="false">IF(ISNUMBER(FIND("Pow",F488))=TRUE(),((VALUE(MID(R488,FIND("-",R488)+1,2)))-(VALUE(MID(R488,FIND("-",R488)-1,1)))+1)*(Q488-P488+1),IF(F488="Coal",(YEAR(Q488)-YEAR(P488))*12+MONTH(Q488)-MONTH(P488)+1,(Q488-P488+1)))</f>
        <v>1</v>
      </c>
      <c r="C488" s="154" t="n">
        <f aca="false">IF(F488="Coal",B488*W488*12500,B488*W488)</f>
        <v>0</v>
      </c>
    </row>
    <row r="489" customFormat="false" ht="12.75" hidden="false" customHeight="false" outlineLevel="0" collapsed="false">
      <c r="A489" s="154" t="e">
        <f aca="false">VLOOKUP(G489,DDENA_USERS,2,FALSE())</f>
        <v>#N/A</v>
      </c>
      <c r="B489" s="155" t="n">
        <f aca="false">IF(ISNUMBER(FIND("Pow",F489))=TRUE(),((VALUE(MID(R489,FIND("-",R489)+1,2)))-(VALUE(MID(R489,FIND("-",R489)-1,1)))+1)*(Q489-P489+1),IF(F489="Coal",(YEAR(Q489)-YEAR(P489))*12+MONTH(Q489)-MONTH(P489)+1,(Q489-P489+1)))</f>
        <v>1</v>
      </c>
      <c r="C489" s="154" t="n">
        <f aca="false">IF(F489="Coal",B489*W489*12500,B489*W489)</f>
        <v>0</v>
      </c>
    </row>
    <row r="490" customFormat="false" ht="12.75" hidden="false" customHeight="false" outlineLevel="0" collapsed="false">
      <c r="A490" s="154" t="e">
        <f aca="false">VLOOKUP(G490,DDENA_USERS,2,FALSE())</f>
        <v>#N/A</v>
      </c>
      <c r="B490" s="155" t="n">
        <f aca="false">IF(ISNUMBER(FIND("Pow",F490))=TRUE(),((VALUE(MID(R490,FIND("-",R490)+1,2)))-(VALUE(MID(R490,FIND("-",R490)-1,1)))+1)*(Q490-P490+1),IF(F490="Coal",(YEAR(Q490)-YEAR(P490))*12+MONTH(Q490)-MONTH(P490)+1,(Q490-P490+1)))</f>
        <v>1</v>
      </c>
      <c r="C490" s="154" t="n">
        <f aca="false">IF(F490="Coal",B490*W490*12500,B490*W490)</f>
        <v>0</v>
      </c>
    </row>
    <row r="491" customFormat="false" ht="12.75" hidden="false" customHeight="false" outlineLevel="0" collapsed="false">
      <c r="A491" s="154" t="e">
        <f aca="false">VLOOKUP(G491,DDENA_USERS,2,FALSE())</f>
        <v>#N/A</v>
      </c>
      <c r="B491" s="155" t="n">
        <f aca="false">IF(ISNUMBER(FIND("Pow",F491))=TRUE(),((VALUE(MID(R491,FIND("-",R491)+1,2)))-(VALUE(MID(R491,FIND("-",R491)-1,1)))+1)*(Q491-P491+1),IF(F491="Coal",(YEAR(Q491)-YEAR(P491))*12+MONTH(Q491)-MONTH(P491)+1,(Q491-P491+1)))</f>
        <v>1</v>
      </c>
      <c r="C491" s="154" t="n">
        <f aca="false">IF(F491="Coal",B491*W491*12500,B491*W491)</f>
        <v>0</v>
      </c>
    </row>
    <row r="492" customFormat="false" ht="12.75" hidden="false" customHeight="false" outlineLevel="0" collapsed="false">
      <c r="A492" s="154" t="e">
        <f aca="false">VLOOKUP(G492,DDENA_USERS,2,FALSE())</f>
        <v>#N/A</v>
      </c>
      <c r="B492" s="155" t="n">
        <f aca="false">IF(ISNUMBER(FIND("Pow",F492))=TRUE(),((VALUE(MID(R492,FIND("-",R492)+1,2)))-(VALUE(MID(R492,FIND("-",R492)-1,1)))+1)*(Q492-P492+1),IF(F492="Coal",(YEAR(Q492)-YEAR(P492))*12+MONTH(Q492)-MONTH(P492)+1,(Q492-P492+1)))</f>
        <v>1</v>
      </c>
      <c r="C492" s="154" t="n">
        <f aca="false">IF(F492="Coal",B492*W492*12500,B492*W492)</f>
        <v>0</v>
      </c>
    </row>
    <row r="493" customFormat="false" ht="12.75" hidden="false" customHeight="false" outlineLevel="0" collapsed="false">
      <c r="A493" s="154" t="e">
        <f aca="false">VLOOKUP(G493,DDENA_USERS,2,FALSE())</f>
        <v>#N/A</v>
      </c>
      <c r="B493" s="155" t="n">
        <f aca="false">IF(ISNUMBER(FIND("Pow",F493))=TRUE(),((VALUE(MID(R493,FIND("-",R493)+1,2)))-(VALUE(MID(R493,FIND("-",R493)-1,1)))+1)*(Q493-P493+1),IF(F493="Coal",(YEAR(Q493)-YEAR(P493))*12+MONTH(Q493)-MONTH(P493)+1,(Q493-P493+1)))</f>
        <v>1</v>
      </c>
      <c r="C493" s="154" t="n">
        <f aca="false">IF(F493="Coal",B493*W493*12500,B493*W493)</f>
        <v>0</v>
      </c>
    </row>
    <row r="494" customFormat="false" ht="12.75" hidden="false" customHeight="false" outlineLevel="0" collapsed="false">
      <c r="A494" s="154" t="e">
        <f aca="false">VLOOKUP(G494,DDENA_USERS,2,FALSE())</f>
        <v>#N/A</v>
      </c>
      <c r="B494" s="155" t="n">
        <f aca="false">IF(ISNUMBER(FIND("Pow",F494))=TRUE(),((VALUE(MID(R494,FIND("-",R494)+1,2)))-(VALUE(MID(R494,FIND("-",R494)-1,1)))+1)*(Q494-P494+1),IF(F494="Coal",(YEAR(Q494)-YEAR(P494))*12+MONTH(Q494)-MONTH(P494)+1,(Q494-P494+1)))</f>
        <v>1</v>
      </c>
      <c r="C494" s="154" t="n">
        <f aca="false">IF(F494="Coal",B494*W494*12500,B494*W494)</f>
        <v>0</v>
      </c>
    </row>
    <row r="495" customFormat="false" ht="12.75" hidden="false" customHeight="false" outlineLevel="0" collapsed="false">
      <c r="A495" s="154" t="e">
        <f aca="false">VLOOKUP(G495,DDENA_USERS,2,FALSE())</f>
        <v>#N/A</v>
      </c>
      <c r="B495" s="155" t="n">
        <f aca="false">IF(ISNUMBER(FIND("Pow",F495))=TRUE(),((VALUE(MID(R495,FIND("-",R495)+1,2)))-(VALUE(MID(R495,FIND("-",R495)-1,1)))+1)*(Q495-P495+1),IF(F495="Coal",(YEAR(Q495)-YEAR(P495))*12+MONTH(Q495)-MONTH(P495)+1,(Q495-P495+1)))</f>
        <v>1</v>
      </c>
      <c r="C495" s="154" t="n">
        <f aca="false">IF(F495="Coal",B495*W495*12500,B495*W495)</f>
        <v>0</v>
      </c>
    </row>
    <row r="496" customFormat="false" ht="12.75" hidden="false" customHeight="false" outlineLevel="0" collapsed="false">
      <c r="A496" s="154" t="e">
        <f aca="false">VLOOKUP(G496,DDENA_USERS,2,FALSE())</f>
        <v>#N/A</v>
      </c>
      <c r="B496" s="155" t="n">
        <f aca="false">IF(ISNUMBER(FIND("Pow",F496))=TRUE(),((VALUE(MID(R496,FIND("-",R496)+1,2)))-(VALUE(MID(R496,FIND("-",R496)-1,1)))+1)*(Q496-P496+1),IF(F496="Coal",(YEAR(Q496)-YEAR(P496))*12+MONTH(Q496)-MONTH(P496)+1,(Q496-P496+1)))</f>
        <v>1</v>
      </c>
      <c r="C496" s="154" t="n">
        <f aca="false">IF(F496="Coal",B496*W496*12500,B496*W496)</f>
        <v>0</v>
      </c>
    </row>
    <row r="497" customFormat="false" ht="12.75" hidden="false" customHeight="false" outlineLevel="0" collapsed="false">
      <c r="A497" s="154" t="e">
        <f aca="false">VLOOKUP(G497,DDENA_USERS,2,FALSE())</f>
        <v>#N/A</v>
      </c>
      <c r="B497" s="155" t="n">
        <f aca="false">IF(ISNUMBER(FIND("Pow",F497))=TRUE(),((VALUE(MID(R497,FIND("-",R497)+1,2)))-(VALUE(MID(R497,FIND("-",R497)-1,1)))+1)*(Q497-P497+1),IF(F497="Coal",(YEAR(Q497)-YEAR(P497))*12+MONTH(Q497)-MONTH(P497)+1,(Q497-P497+1)))</f>
        <v>1</v>
      </c>
      <c r="C497" s="154" t="n">
        <f aca="false">IF(F497="Coal",B497*W497*12500,B497*W497)</f>
        <v>0</v>
      </c>
    </row>
    <row r="498" customFormat="false" ht="12.75" hidden="false" customHeight="false" outlineLevel="0" collapsed="false">
      <c r="A498" s="154" t="e">
        <f aca="false">VLOOKUP(G498,DDENA_USERS,2,FALSE())</f>
        <v>#N/A</v>
      </c>
      <c r="B498" s="155" t="n">
        <f aca="false">IF(ISNUMBER(FIND("Pow",F498))=TRUE(),((VALUE(MID(R498,FIND("-",R498)+1,2)))-(VALUE(MID(R498,FIND("-",R498)-1,1)))+1)*(Q498-P498+1),IF(F498="Coal",(YEAR(Q498)-YEAR(P498))*12+MONTH(Q498)-MONTH(P498)+1,(Q498-P498+1)))</f>
        <v>1</v>
      </c>
      <c r="C498" s="154" t="n">
        <f aca="false">IF(F498="Coal",B498*W498*12500,B498*W498)</f>
        <v>0</v>
      </c>
    </row>
    <row r="499" customFormat="false" ht="12.75" hidden="false" customHeight="false" outlineLevel="0" collapsed="false">
      <c r="A499" s="154" t="e">
        <f aca="false">VLOOKUP(G499,DDENA_USERS,2,FALSE())</f>
        <v>#N/A</v>
      </c>
      <c r="B499" s="155" t="n">
        <f aca="false">IF(ISNUMBER(FIND("Pow",F499))=TRUE(),((VALUE(MID(R499,FIND("-",R499)+1,2)))-(VALUE(MID(R499,FIND("-",R499)-1,1)))+1)*(Q499-P499+1),IF(F499="Coal",(YEAR(Q499)-YEAR(P499))*12+MONTH(Q499)-MONTH(P499)+1,(Q499-P499+1)))</f>
        <v>1</v>
      </c>
      <c r="C499" s="154" t="n">
        <f aca="false">IF(F499="Coal",B499*W499*12500,B499*W499)</f>
        <v>0</v>
      </c>
    </row>
    <row r="500" customFormat="false" ht="12.75" hidden="false" customHeight="false" outlineLevel="0" collapsed="false">
      <c r="A500" s="154" t="e">
        <f aca="false">VLOOKUP(G500,DDENA_USERS,2,FALSE())</f>
        <v>#N/A</v>
      </c>
      <c r="B500" s="155" t="n">
        <f aca="false">IF(ISNUMBER(FIND("Pow",F500))=TRUE(),((VALUE(MID(R500,FIND("-",R500)+1,2)))-(VALUE(MID(R500,FIND("-",R500)-1,1)))+1)*(Q500-P500+1),IF(F500="Coal",(YEAR(Q500)-YEAR(P500))*12+MONTH(Q500)-MONTH(P500)+1,(Q500-P500+1)))</f>
        <v>1</v>
      </c>
      <c r="C500" s="154" t="n">
        <f aca="false">IF(F500="Coal",B500*W500*12500,B500*W500)</f>
        <v>0</v>
      </c>
    </row>
    <row r="501" customFormat="false" ht="12.75" hidden="false" customHeight="false" outlineLevel="0" collapsed="false">
      <c r="A501" s="154" t="e">
        <f aca="false">VLOOKUP(G501,DDENA_USERS,2,FALSE())</f>
        <v>#N/A</v>
      </c>
      <c r="B501" s="155" t="n">
        <f aca="false">IF(ISNUMBER(FIND("Pow",F501))=TRUE(),((VALUE(MID(R501,FIND("-",R501)+1,2)))-(VALUE(MID(R501,FIND("-",R501)-1,1)))+1)*(Q501-P501+1),IF(F501="Coal",(YEAR(Q501)-YEAR(P501))*12+MONTH(Q501)-MONTH(P501)+1,(Q501-P501+1)))</f>
        <v>1</v>
      </c>
      <c r="C501" s="154" t="n">
        <f aca="false">IF(F501="Coal",B501*W501*12500,B501*W501)</f>
        <v>0</v>
      </c>
    </row>
    <row r="502" customFormat="false" ht="12.75" hidden="false" customHeight="false" outlineLevel="0" collapsed="false">
      <c r="A502" s="154" t="e">
        <f aca="false">VLOOKUP(G502,DDENA_USERS,2,FALSE())</f>
        <v>#N/A</v>
      </c>
      <c r="B502" s="155" t="n">
        <f aca="false">IF(ISNUMBER(FIND("Pow",F502))=TRUE(),((VALUE(MID(R502,FIND("-",R502)+1,2)))-(VALUE(MID(R502,FIND("-",R502)-1,1)))+1)*(Q502-P502+1),IF(F502="Coal",(YEAR(Q502)-YEAR(P502))*12+MONTH(Q502)-MONTH(P502)+1,(Q502-P502+1)))</f>
        <v>1</v>
      </c>
      <c r="C502" s="154" t="n">
        <f aca="false">IF(F502="Coal",B502*W502*12500,B502*W502)</f>
        <v>0</v>
      </c>
    </row>
    <row r="503" customFormat="false" ht="12.75" hidden="false" customHeight="false" outlineLevel="0" collapsed="false">
      <c r="A503" s="154" t="e">
        <f aca="false">VLOOKUP(G503,DDENA_USERS,2,FALSE())</f>
        <v>#N/A</v>
      </c>
      <c r="B503" s="155" t="n">
        <f aca="false">IF(ISNUMBER(FIND("Pow",F503))=TRUE(),((VALUE(MID(R503,FIND("-",R503)+1,2)))-(VALUE(MID(R503,FIND("-",R503)-1,1)))+1)*(Q503-P503+1),IF(F503="Coal",(YEAR(Q503)-YEAR(P503))*12+MONTH(Q503)-MONTH(P503)+1,(Q503-P503+1)))</f>
        <v>1</v>
      </c>
      <c r="C503" s="154" t="n">
        <f aca="false">IF(F503="Coal",B503*W503*12500,B503*W503)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497"/>
  <sheetViews>
    <sheetView showFormulas="false" showGridLines="true" showRowColHeaders="true" showZeros="true" rightToLeft="false" tabSelected="false" showOutlineSymbols="true" defaultGridColor="true" view="normal" topLeftCell="R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7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39.7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8.56"/>
    <col collapsed="false" customWidth="true" hidden="false" outlineLevel="0" max="15" min="15" style="0" width="32.99"/>
    <col collapsed="false" customWidth="true" hidden="false" outlineLevel="0" max="16" min="16" style="0" width="18.85"/>
    <col collapsed="false" customWidth="true" hidden="false" outlineLevel="0" max="17" min="17" style="0" width="36.99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  <col collapsed="false" customWidth="true" hidden="false" outlineLevel="0" max="32" min="32" style="0" width="17.14"/>
    <col collapsed="false" customWidth="true" hidden="false" outlineLevel="0" max="33" min="33" style="0" width="14.99"/>
    <col collapsed="false" customWidth="true" hidden="false" outlineLevel="0" max="35" min="35" style="0" width="19.99"/>
    <col collapsed="false" customWidth="true" hidden="false" outlineLevel="0" max="36" min="36" style="0" width="4.99"/>
    <col collapsed="false" customWidth="true" hidden="false" outlineLevel="0" max="37" min="37" style="0" width="21.42"/>
  </cols>
  <sheetData>
    <row r="1" customFormat="false" ht="15.75" hidden="false" customHeight="false" outlineLevel="0" collapsed="false">
      <c r="A1" s="37" t="s">
        <v>562</v>
      </c>
      <c r="B1" s="169" t="str">
        <f aca="false">IF(B6=0,"No Activity","")</f>
        <v/>
      </c>
      <c r="AI1" s="170" t="s">
        <v>615</v>
      </c>
      <c r="AJ1" s="170"/>
    </row>
    <row r="2" customFormat="false" ht="13.5" hidden="false" customHeight="false" outlineLevel="0" collapsed="false">
      <c r="A2" s="148" t="s">
        <v>544</v>
      </c>
      <c r="AI2" s="85" t="s">
        <v>616</v>
      </c>
      <c r="AJ2" s="171"/>
      <c r="AK2" s="172" t="s">
        <v>617</v>
      </c>
    </row>
    <row r="3" customFormat="false" ht="13.5" hidden="false" customHeight="false" outlineLevel="0" collapsed="false">
      <c r="A3" s="38" t="n">
        <f aca="false">'E-Mail'!$B$2</f>
        <v>37022</v>
      </c>
      <c r="AI3" s="59" t="s">
        <v>580</v>
      </c>
      <c r="AJ3" s="173" t="s">
        <v>618</v>
      </c>
      <c r="AK3" s="174"/>
    </row>
    <row r="4" customFormat="false" ht="12.75" hidden="false" customHeight="false" outlineLevel="0" collapsed="false">
      <c r="A4" s="148"/>
      <c r="AI4" s="57" t="s">
        <v>619</v>
      </c>
      <c r="AJ4" s="175" t="n">
        <v>1</v>
      </c>
      <c r="AK4" s="176" t="str">
        <f aca="false">IF(ISNA(VLOOKUP(AI4,DELIV_CONV,1,FALSE()))=TRUE(),IF(AI4="Grand Total","",IF(AI4="","","NEW")),"")</f>
        <v/>
      </c>
    </row>
    <row r="5" customFormat="false" ht="13.5" hidden="false" customHeight="false" outlineLevel="0" collapsed="false">
      <c r="A5" s="129" t="s">
        <v>496</v>
      </c>
      <c r="B5" s="129" t="s">
        <v>5</v>
      </c>
      <c r="C5" s="129" t="s">
        <v>3</v>
      </c>
      <c r="AI5" s="85" t="s">
        <v>620</v>
      </c>
      <c r="AJ5" s="177" t="n">
        <v>2</v>
      </c>
      <c r="AK5" s="176" t="str">
        <f aca="false">IF(ISNA(VLOOKUP(AI5,DELIV_CONV,1,FALSE()))=TRUE(),IF(AI5="Grand Total","",IF(AI5="","","NEW")),"")</f>
        <v/>
      </c>
    </row>
    <row r="6" customFormat="false" ht="12.75" hidden="false" customHeight="false" outlineLevel="0" collapsed="false">
      <c r="A6" s="37" t="s">
        <v>62</v>
      </c>
      <c r="B6" s="130" t="n">
        <f aca="false">COUNTIF($H$9:$H$4990,A6)</f>
        <v>2</v>
      </c>
      <c r="C6" s="130" t="n">
        <f aca="false">SUMIF($H$9:$H$4991,A6,$D$9:$D$4991)</f>
        <v>1100</v>
      </c>
      <c r="AI6" s="85" t="s">
        <v>621</v>
      </c>
      <c r="AJ6" s="177"/>
      <c r="AK6" s="176" t="str">
        <f aca="false">IF(ISNA(VLOOKUP(AI6,DELIV_CONV,1,FALSE()))=TRUE(),IF(AI6="Grand Total","",IF(AI6="","","NEW")),"")</f>
        <v>NEW</v>
      </c>
    </row>
    <row r="7" customFormat="false" ht="12.75" hidden="false" customHeight="false" outlineLevel="0" collapsed="false">
      <c r="A7" s="37"/>
      <c r="B7" s="130"/>
      <c r="C7" s="130"/>
      <c r="Y7" s="0" t="n">
        <v>1</v>
      </c>
      <c r="AI7" s="68" t="s">
        <v>51</v>
      </c>
      <c r="AJ7" s="178" t="n">
        <v>3</v>
      </c>
      <c r="AK7" s="176" t="str">
        <f aca="false">IF(ISNA(VLOOKUP(AI7,DELIV_CONV,1,FALSE()))=TRUE(),IF(AI7="Grand Total","",IF(AI7="","","NEW")),"")</f>
        <v/>
      </c>
    </row>
    <row r="8" customFormat="false" ht="13.5" hidden="false" customHeight="false" outlineLevel="0" collapsed="false">
      <c r="AK8" s="176" t="str">
        <f aca="false">IF(ISNA(VLOOKUP(AI8,DELIV_CONV,1,FALSE()))=TRUE(),IF(AI8="Grand Total","",IF(AI8="","","NEW")),"")</f>
        <v/>
      </c>
    </row>
    <row r="9" customFormat="false" ht="39" hidden="false" customHeight="false" outlineLevel="0" collapsed="false">
      <c r="A9" s="179" t="s">
        <v>58</v>
      </c>
      <c r="B9" s="126" t="s">
        <v>622</v>
      </c>
      <c r="C9" s="54" t="s">
        <v>565</v>
      </c>
      <c r="D9" s="54" t="s">
        <v>566</v>
      </c>
      <c r="E9" s="179" t="s">
        <v>623</v>
      </c>
      <c r="F9" s="153" t="s">
        <v>567</v>
      </c>
      <c r="G9" s="153" t="s">
        <v>568</v>
      </c>
      <c r="H9" s="153" t="s">
        <v>57</v>
      </c>
      <c r="I9" s="153" t="s">
        <v>569</v>
      </c>
      <c r="J9" s="153" t="s">
        <v>570</v>
      </c>
      <c r="K9" s="153" t="s">
        <v>571</v>
      </c>
      <c r="L9" s="153" t="s">
        <v>572</v>
      </c>
      <c r="M9" s="153" t="s">
        <v>573</v>
      </c>
      <c r="N9" s="153" t="s">
        <v>574</v>
      </c>
      <c r="O9" s="153" t="s">
        <v>575</v>
      </c>
      <c r="P9" s="153" t="s">
        <v>576</v>
      </c>
      <c r="Q9" s="153" t="s">
        <v>577</v>
      </c>
      <c r="R9" s="153" t="s">
        <v>578</v>
      </c>
      <c r="S9" s="153" t="s">
        <v>579</v>
      </c>
      <c r="T9" s="153" t="s">
        <v>580</v>
      </c>
      <c r="U9" s="153" t="s">
        <v>581</v>
      </c>
      <c r="V9" s="153" t="s">
        <v>582</v>
      </c>
      <c r="W9" s="153" t="s">
        <v>583</v>
      </c>
      <c r="X9" s="153" t="s">
        <v>584</v>
      </c>
      <c r="Y9" s="153" t="s">
        <v>585</v>
      </c>
      <c r="Z9" s="153" t="s">
        <v>586</v>
      </c>
      <c r="AA9" s="153" t="s">
        <v>587</v>
      </c>
      <c r="AF9" s="180" t="s">
        <v>580</v>
      </c>
      <c r="AG9" s="181" t="s">
        <v>622</v>
      </c>
      <c r="AK9" s="176" t="str">
        <f aca="false">IF(ISNA(VLOOKUP(AI9,DELIV_CONV,1,FALSE()))=TRUE(),IF(AI9="Grand Total","",IF(AI9="","","NEW")),"")</f>
        <v/>
      </c>
    </row>
    <row r="10" customFormat="false" ht="12.75" hidden="false" customHeight="false" outlineLevel="0" collapsed="false">
      <c r="A10" s="182" t="str">
        <f aca="false">VLOOKUP(I10,DDEPM_USERS,2,FALSE())</f>
        <v>Don Baughman</v>
      </c>
      <c r="B10" s="183" t="n">
        <f aca="false">VLOOKUP(T10,DELIV_CONV,2,FALSE())</f>
        <v>12</v>
      </c>
      <c r="C10" s="184" t="n">
        <f aca="false">S10-R10+1</f>
        <v>1</v>
      </c>
      <c r="D10" s="185" t="n">
        <f aca="false">Y10*B10*C10</f>
        <v>300</v>
      </c>
      <c r="E10" s="182" t="n">
        <f aca="false">D10*Z10</f>
        <v>18600</v>
      </c>
      <c r="F10" s="156" t="s">
        <v>588</v>
      </c>
      <c r="G10" s="156" t="s">
        <v>624</v>
      </c>
      <c r="H10" s="156" t="s">
        <v>62</v>
      </c>
      <c r="I10" s="156" t="s">
        <v>625</v>
      </c>
      <c r="J10" s="156" t="s">
        <v>626</v>
      </c>
      <c r="K10" s="156" t="s">
        <v>627</v>
      </c>
      <c r="L10" s="156" t="s">
        <v>628</v>
      </c>
      <c r="M10" s="156" t="s">
        <v>594</v>
      </c>
      <c r="N10" s="156" t="s">
        <v>629</v>
      </c>
      <c r="O10" s="156" t="s">
        <v>596</v>
      </c>
      <c r="P10" s="156"/>
      <c r="Q10" s="156" t="s">
        <v>630</v>
      </c>
      <c r="R10" s="157" t="n">
        <v>37022</v>
      </c>
      <c r="S10" s="157" t="n">
        <v>37022</v>
      </c>
      <c r="T10" s="156" t="s">
        <v>619</v>
      </c>
      <c r="U10" s="156"/>
      <c r="V10" s="158" t="n">
        <v>37022</v>
      </c>
      <c r="W10" s="156" t="s">
        <v>631</v>
      </c>
      <c r="X10" s="156" t="s">
        <v>599</v>
      </c>
      <c r="Y10" s="156" t="n">
        <v>25</v>
      </c>
      <c r="Z10" s="156" t="n">
        <v>62</v>
      </c>
      <c r="AA10" s="156" t="n">
        <v>29826</v>
      </c>
      <c r="AF10" s="156" t="s">
        <v>620</v>
      </c>
      <c r="AG10" s="186" t="n">
        <v>16</v>
      </c>
      <c r="AK10" s="176" t="str">
        <f aca="false">IF(ISNA(VLOOKUP(AI10,DELIV_CONV,1,FALSE()))=TRUE(),IF(AI10="Grand Total","",IF(AI10="","","NEW")),"")</f>
        <v/>
      </c>
    </row>
    <row r="11" customFormat="false" ht="12.75" hidden="false" customHeight="false" outlineLevel="0" collapsed="false">
      <c r="A11" s="182" t="str">
        <f aca="false">VLOOKUP(I11,DDEPM_USERS,2,FALSE())</f>
        <v>Mike Carson</v>
      </c>
      <c r="B11" s="183" t="n">
        <f aca="false">VLOOKUP(T11,DELIV_CONV,2,FALSE())</f>
        <v>16</v>
      </c>
      <c r="C11" s="184" t="n">
        <f aca="false">S11-R11+1</f>
        <v>1</v>
      </c>
      <c r="D11" s="185" t="n">
        <f aca="false">Y11*B11*C11</f>
        <v>800</v>
      </c>
      <c r="E11" s="182" t="n">
        <f aca="false">D11*Z11</f>
        <v>29200</v>
      </c>
      <c r="F11" s="159" t="s">
        <v>588</v>
      </c>
      <c r="G11" s="159" t="s">
        <v>624</v>
      </c>
      <c r="H11" s="159" t="s">
        <v>62</v>
      </c>
      <c r="I11" s="159" t="s">
        <v>632</v>
      </c>
      <c r="J11" s="159" t="s">
        <v>633</v>
      </c>
      <c r="K11" s="159" t="s">
        <v>627</v>
      </c>
      <c r="L11" s="159" t="s">
        <v>593</v>
      </c>
      <c r="M11" s="159" t="s">
        <v>594</v>
      </c>
      <c r="N11" s="159" t="s">
        <v>634</v>
      </c>
      <c r="O11" s="159" t="s">
        <v>596</v>
      </c>
      <c r="P11" s="159"/>
      <c r="Q11" s="159" t="s">
        <v>635</v>
      </c>
      <c r="R11" s="160" t="n">
        <v>37025</v>
      </c>
      <c r="S11" s="160" t="n">
        <v>37025</v>
      </c>
      <c r="T11" s="159" t="s">
        <v>620</v>
      </c>
      <c r="U11" s="159"/>
      <c r="V11" s="161" t="n">
        <v>37022</v>
      </c>
      <c r="W11" s="159" t="s">
        <v>636</v>
      </c>
      <c r="X11" s="159" t="s">
        <v>599</v>
      </c>
      <c r="Y11" s="159" t="n">
        <v>50</v>
      </c>
      <c r="Z11" s="159" t="n">
        <v>36.5</v>
      </c>
      <c r="AA11" s="159" t="n">
        <v>29589</v>
      </c>
      <c r="AF11" s="156" t="s">
        <v>637</v>
      </c>
      <c r="AG11" s="186" t="n">
        <v>14</v>
      </c>
      <c r="AK11" s="176" t="str">
        <f aca="false">IF(ISNA(VLOOKUP(AI11,DELIV_CONV,1,FALSE()))=TRUE(),IF(AI11="Grand Total","",IF(AI11="","","NEW")),"")</f>
        <v/>
      </c>
    </row>
    <row r="12" customFormat="false" ht="12.75" hidden="false" customHeight="false" outlineLevel="0" collapsed="false">
      <c r="A12" s="182" t="e">
        <f aca="false">VLOOKUP(I12,DDEPM_USERS,2,FALSE())</f>
        <v>#N/A</v>
      </c>
      <c r="B12" s="183" t="e">
        <f aca="false">VLOOKUP(T12,DELIV_CONV,2,FALSE())</f>
        <v>#N/A</v>
      </c>
      <c r="C12" s="184" t="n">
        <f aca="false">S12-R12+1</f>
        <v>1</v>
      </c>
      <c r="D12" s="185" t="e">
        <f aca="false">Y12*B12*C12</f>
        <v>#N/A</v>
      </c>
      <c r="E12" s="182" t="e">
        <f aca="false">D12*Z12</f>
        <v>#N/A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7"/>
      <c r="S12" s="157"/>
      <c r="T12" s="156"/>
      <c r="U12" s="156"/>
      <c r="V12" s="158"/>
      <c r="W12" s="156"/>
      <c r="X12" s="156"/>
      <c r="Y12" s="156"/>
      <c r="Z12" s="156"/>
      <c r="AA12" s="156"/>
      <c r="AF12" s="156" t="s">
        <v>619</v>
      </c>
      <c r="AG12" s="186" t="n">
        <v>12</v>
      </c>
      <c r="AK12" s="176" t="str">
        <f aca="false">IF(ISNA(VLOOKUP(AI12,DELIV_CONV,1,FALSE()))=TRUE(),IF(AI12="Grand Total","",IF(AI12="","","NEW")),"")</f>
        <v/>
      </c>
    </row>
    <row r="13" customFormat="false" ht="12.75" hidden="false" customHeight="false" outlineLevel="0" collapsed="false">
      <c r="A13" s="182" t="e">
        <f aca="false">VLOOKUP(I13,DDEPM_USERS,2,FALSE())</f>
        <v>#N/A</v>
      </c>
      <c r="B13" s="183" t="e">
        <f aca="false">VLOOKUP(T13,DELIV_CONV,2,FALSE())</f>
        <v>#N/A</v>
      </c>
      <c r="C13" s="184" t="n">
        <f aca="false">S13-R13+1</f>
        <v>1</v>
      </c>
      <c r="D13" s="185" t="e">
        <f aca="false">Y13*B13*C13</f>
        <v>#N/A</v>
      </c>
      <c r="E13" s="182" t="e">
        <f aca="false">D13*Z13</f>
        <v>#N/A</v>
      </c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60"/>
      <c r="S13" s="160"/>
      <c r="T13" s="159"/>
      <c r="U13" s="159"/>
      <c r="V13" s="161"/>
      <c r="W13" s="159"/>
      <c r="X13" s="159"/>
      <c r="Y13" s="159"/>
      <c r="Z13" s="159"/>
      <c r="AA13" s="159"/>
      <c r="AF13" s="186"/>
      <c r="AG13" s="186"/>
      <c r="AK13" s="176" t="str">
        <f aca="false">IF(ISNA(VLOOKUP(AI13,DELIV_CONV,1,FALSE()))=TRUE(),IF(AI13="Grand Total","",IF(AI13="","","NEW")),"")</f>
        <v/>
      </c>
    </row>
    <row r="14" customFormat="false" ht="12.75" hidden="false" customHeight="false" outlineLevel="0" collapsed="false">
      <c r="A14" s="182" t="e">
        <f aca="false">VLOOKUP(I14,DDEPM_USERS,2,FALSE())</f>
        <v>#N/A</v>
      </c>
      <c r="B14" s="183" t="e">
        <f aca="false">VLOOKUP(T14,DELIV_CONV,2,FALSE())</f>
        <v>#N/A</v>
      </c>
      <c r="C14" s="184" t="n">
        <f aca="false">S14-R14+1</f>
        <v>1</v>
      </c>
      <c r="D14" s="185" t="e">
        <f aca="false">Y14*B14*C14</f>
        <v>#N/A</v>
      </c>
      <c r="E14" s="182" t="e">
        <f aca="false">D14*Z14</f>
        <v>#N/A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7"/>
      <c r="S14" s="157"/>
      <c r="T14" s="156"/>
      <c r="U14" s="156"/>
      <c r="V14" s="158"/>
      <c r="W14" s="156"/>
      <c r="X14" s="156"/>
      <c r="Y14" s="156"/>
      <c r="Z14" s="156"/>
      <c r="AA14" s="156"/>
      <c r="AF14" s="186"/>
      <c r="AG14" s="186"/>
      <c r="AK14" s="176" t="str">
        <f aca="false">IF(ISNA(VLOOKUP(AI14,DELIV_CONV,1,FALSE()))=TRUE(),IF(AI14="Grand Total","",IF(AI14="","","NEW")),"")</f>
        <v/>
      </c>
    </row>
    <row r="15" customFormat="false" ht="12.75" hidden="false" customHeight="false" outlineLevel="0" collapsed="false">
      <c r="A15" s="182" t="e">
        <f aca="false">VLOOKUP(I15,DDEPM_USERS,2,FALSE())</f>
        <v>#N/A</v>
      </c>
      <c r="B15" s="183" t="e">
        <f aca="false">VLOOKUP(T15,DELIV_CONV,2,FALSE())</f>
        <v>#N/A</v>
      </c>
      <c r="C15" s="184" t="n">
        <f aca="false">S15-R15+1</f>
        <v>1</v>
      </c>
      <c r="D15" s="185" t="e">
        <f aca="false">Y15*B15*C15</f>
        <v>#N/A</v>
      </c>
      <c r="E15" s="182" t="e">
        <f aca="false">D15*Z15</f>
        <v>#N/A</v>
      </c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60"/>
      <c r="S15" s="160"/>
      <c r="T15" s="159"/>
      <c r="U15" s="159"/>
      <c r="V15" s="161"/>
      <c r="W15" s="159"/>
      <c r="X15" s="159"/>
      <c r="Y15" s="159"/>
      <c r="Z15" s="159"/>
      <c r="AA15" s="159"/>
      <c r="AF15" s="186"/>
      <c r="AG15" s="186"/>
      <c r="AK15" s="176" t="str">
        <f aca="false">IF(ISNA(VLOOKUP(AI15,DELIV_CONV,1,FALSE()))=TRUE(),IF(AI15="Grand Total","",IF(AI15="","","NEW")),"")</f>
        <v/>
      </c>
    </row>
    <row r="16" customFormat="false" ht="12.75" hidden="false" customHeight="false" outlineLevel="0" collapsed="false">
      <c r="A16" s="182" t="e">
        <f aca="false">VLOOKUP(I16,DDEPM_USERS,2,FALSE())</f>
        <v>#N/A</v>
      </c>
      <c r="B16" s="183" t="e">
        <f aca="false">VLOOKUP(T16,DELIV_CONV,2,FALSE())</f>
        <v>#N/A</v>
      </c>
      <c r="C16" s="184" t="n">
        <f aca="false">S16-R16+1</f>
        <v>1</v>
      </c>
      <c r="D16" s="185" t="e">
        <f aca="false">Y16*B16*C16</f>
        <v>#N/A</v>
      </c>
      <c r="E16" s="182" t="e">
        <f aca="false">D16*Z16</f>
        <v>#N/A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7"/>
      <c r="S16" s="157"/>
      <c r="T16" s="156"/>
      <c r="U16" s="156"/>
      <c r="V16" s="158"/>
      <c r="W16" s="156"/>
      <c r="X16" s="156"/>
      <c r="Y16" s="156"/>
      <c r="Z16" s="156"/>
      <c r="AA16" s="156"/>
      <c r="AF16" s="186"/>
      <c r="AG16" s="186"/>
      <c r="AK16" s="176" t="str">
        <f aca="false">IF(ISNA(VLOOKUP(AI16,DELIV_CONV,1,FALSE()))=TRUE(),IF(AI16="Grand Total","",IF(AI16="","","NEW")),"")</f>
        <v/>
      </c>
    </row>
    <row r="17" customFormat="false" ht="12.75" hidden="false" customHeight="false" outlineLevel="0" collapsed="false">
      <c r="A17" s="182" t="e">
        <f aca="false">VLOOKUP(I17,DDEPM_USERS,2,FALSE())</f>
        <v>#N/A</v>
      </c>
      <c r="B17" s="183" t="e">
        <f aca="false">VLOOKUP(T17,DELIV_CONV,2,FALSE())</f>
        <v>#N/A</v>
      </c>
      <c r="C17" s="184" t="n">
        <f aca="false">S17-R17+1</f>
        <v>1</v>
      </c>
      <c r="D17" s="185" t="e">
        <f aca="false">Y17*B17*C17</f>
        <v>#N/A</v>
      </c>
      <c r="E17" s="182" t="e">
        <f aca="false">D17*Z17</f>
        <v>#N/A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60"/>
      <c r="S17" s="160"/>
      <c r="T17" s="159"/>
      <c r="U17" s="159"/>
      <c r="V17" s="161"/>
      <c r="W17" s="159"/>
      <c r="X17" s="159"/>
      <c r="Y17" s="159"/>
      <c r="Z17" s="159"/>
      <c r="AA17" s="159"/>
      <c r="AF17" s="186"/>
      <c r="AG17" s="186"/>
      <c r="AK17" s="176" t="str">
        <f aca="false">IF(ISNA(VLOOKUP(AI17,DELIV_CONV,1,FALSE()))=TRUE(),IF(AI17="Grand Total","",IF(AI17="","","NEW")),"")</f>
        <v/>
      </c>
    </row>
    <row r="18" customFormat="false" ht="12.75" hidden="false" customHeight="false" outlineLevel="0" collapsed="false">
      <c r="A18" s="182" t="e">
        <f aca="false">VLOOKUP(I18,DDEPM_USERS,2,FALSE())</f>
        <v>#N/A</v>
      </c>
      <c r="B18" s="183" t="e">
        <f aca="false">VLOOKUP(T18,DELIV_CONV,2,FALSE())</f>
        <v>#N/A</v>
      </c>
      <c r="C18" s="184" t="n">
        <f aca="false">S18-R18+1</f>
        <v>1</v>
      </c>
      <c r="D18" s="185" t="e">
        <f aca="false">Y18*B18*C18</f>
        <v>#N/A</v>
      </c>
      <c r="E18" s="182" t="e">
        <f aca="false">D18*Z18</f>
        <v>#N/A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7"/>
      <c r="S18" s="157"/>
      <c r="T18" s="156"/>
      <c r="U18" s="156"/>
      <c r="V18" s="158"/>
      <c r="W18" s="156"/>
      <c r="X18" s="156"/>
      <c r="Y18" s="156"/>
      <c r="Z18" s="156"/>
      <c r="AA18" s="156"/>
      <c r="AF18" s="186"/>
      <c r="AG18" s="186"/>
      <c r="AK18" s="176" t="str">
        <f aca="false">IF(ISNA(VLOOKUP(AI18,DELIV_CONV,1,FALSE()))=TRUE(),IF(AI18="Grand Total","",IF(AI18="","","NEW")),"")</f>
        <v/>
      </c>
    </row>
    <row r="19" customFormat="false" ht="12.75" hidden="false" customHeight="false" outlineLevel="0" collapsed="false">
      <c r="A19" s="182" t="e">
        <f aca="false">VLOOKUP(I19,DDEPM_USERS,2,FALSE())</f>
        <v>#N/A</v>
      </c>
      <c r="B19" s="183" t="e">
        <f aca="false">VLOOKUP(T19,DELIV_CONV,2,FALSE())</f>
        <v>#N/A</v>
      </c>
      <c r="C19" s="184" t="n">
        <f aca="false">S19-R19+1</f>
        <v>1</v>
      </c>
      <c r="D19" s="185" t="e">
        <f aca="false">Y19*B19*C19</f>
        <v>#N/A</v>
      </c>
      <c r="E19" s="182" t="e">
        <f aca="false">D19*Z19</f>
        <v>#N/A</v>
      </c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60"/>
      <c r="S19" s="160"/>
      <c r="T19" s="159"/>
      <c r="U19" s="159"/>
      <c r="V19" s="161"/>
      <c r="W19" s="159"/>
      <c r="X19" s="159"/>
      <c r="Y19" s="159"/>
      <c r="Z19" s="159"/>
      <c r="AA19" s="159"/>
      <c r="AF19" s="186"/>
      <c r="AG19" s="186"/>
      <c r="AK19" s="176" t="str">
        <f aca="false">IF(ISNA(VLOOKUP(AI19,DELIV_CONV,1,FALSE()))=TRUE(),IF(AI19="Grand Total","",IF(AI19="","","NEW")),"")</f>
        <v/>
      </c>
    </row>
    <row r="20" customFormat="false" ht="12.75" hidden="false" customHeight="false" outlineLevel="0" collapsed="false">
      <c r="A20" s="182" t="e">
        <f aca="false">VLOOKUP(I20,DDEPM_USERS,2,FALSE())</f>
        <v>#N/A</v>
      </c>
      <c r="B20" s="183" t="e">
        <f aca="false">VLOOKUP(T20,DELIV_CONV,2,FALSE())</f>
        <v>#N/A</v>
      </c>
      <c r="C20" s="184" t="n">
        <f aca="false">S20-R20+1</f>
        <v>1</v>
      </c>
      <c r="D20" s="185" t="e">
        <f aca="false">Y20*B20*C20</f>
        <v>#N/A</v>
      </c>
      <c r="E20" s="182" t="e">
        <f aca="false">D20*Z20</f>
        <v>#N/A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7"/>
      <c r="S20" s="157"/>
      <c r="T20" s="156"/>
      <c r="U20" s="156"/>
      <c r="V20" s="158"/>
      <c r="W20" s="156"/>
      <c r="X20" s="156"/>
      <c r="Y20" s="156"/>
      <c r="Z20" s="156"/>
      <c r="AA20" s="156"/>
      <c r="AF20" s="186"/>
      <c r="AG20" s="186"/>
      <c r="AK20" s="176" t="str">
        <f aca="false">IF(ISNA(VLOOKUP(AI20,DELIV_CONV,1,FALSE()))=TRUE(),IF(AI20="Grand Total","",IF(AI20="","","NEW")),"")</f>
        <v/>
      </c>
    </row>
    <row r="21" customFormat="false" ht="12.75" hidden="false" customHeight="false" outlineLevel="0" collapsed="false">
      <c r="A21" s="182" t="e">
        <f aca="false">VLOOKUP(I21,DDEPM_USERS,2,FALSE())</f>
        <v>#N/A</v>
      </c>
      <c r="B21" s="183" t="e">
        <f aca="false">VLOOKUP(T21,DELIV_CONV,2,FALSE())</f>
        <v>#N/A</v>
      </c>
      <c r="C21" s="184" t="n">
        <f aca="false">S21-R21+1</f>
        <v>1</v>
      </c>
      <c r="D21" s="185" t="e">
        <f aca="false">Y21*B21*C21</f>
        <v>#N/A</v>
      </c>
      <c r="E21" s="182" t="e">
        <f aca="false">D21*Z21</f>
        <v>#N/A</v>
      </c>
      <c r="F21" s="166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87"/>
      <c r="S21" s="187"/>
      <c r="T21" s="167"/>
      <c r="U21" s="167"/>
      <c r="V21" s="168"/>
      <c r="W21" s="167"/>
      <c r="X21" s="167"/>
      <c r="Y21" s="167"/>
      <c r="Z21" s="167"/>
      <c r="AA21" s="167"/>
      <c r="AF21" s="186"/>
      <c r="AG21" s="186"/>
      <c r="AK21" s="176" t="str">
        <f aca="false">IF(ISNA(VLOOKUP(AI21,DELIV_CONV,1,FALSE()))=TRUE(),IF(AI21="Grand Total","",IF(AI21="","","NEW")),"")</f>
        <v/>
      </c>
    </row>
    <row r="22" customFormat="false" ht="12.75" hidden="false" customHeight="false" outlineLevel="0" collapsed="false">
      <c r="A22" s="182" t="e">
        <f aca="false">VLOOKUP(I22,DDEPM_USERS,2,FALSE())</f>
        <v>#N/A</v>
      </c>
      <c r="B22" s="183" t="e">
        <f aca="false">VLOOKUP(T22,DELIV_CONV,2,FALSE())</f>
        <v>#N/A</v>
      </c>
      <c r="C22" s="184" t="n">
        <f aca="false">S22-R22+1</f>
        <v>1</v>
      </c>
      <c r="D22" s="185" t="e">
        <f aca="false">Y22*B22*C22</f>
        <v>#N/A</v>
      </c>
      <c r="E22" s="182" t="e">
        <f aca="false">D22*Z22</f>
        <v>#N/A</v>
      </c>
      <c r="F22" s="162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88"/>
      <c r="S22" s="188"/>
      <c r="T22" s="163"/>
      <c r="U22" s="163"/>
      <c r="V22" s="165"/>
      <c r="W22" s="163"/>
      <c r="X22" s="163"/>
      <c r="Y22" s="163"/>
      <c r="Z22" s="163"/>
      <c r="AA22" s="163"/>
      <c r="AF22" s="186"/>
      <c r="AG22" s="186"/>
      <c r="AK22" s="176" t="str">
        <f aca="false">IF(ISNA(VLOOKUP(AI22,DELIV_CONV,1,FALSE()))=TRUE(),IF(AI22="Grand Total","",IF(AI22="","","NEW")),"")</f>
        <v/>
      </c>
    </row>
    <row r="23" customFormat="false" ht="12.75" hidden="false" customHeight="false" outlineLevel="0" collapsed="false">
      <c r="A23" s="182" t="e">
        <f aca="false">VLOOKUP(I23,DDEPM_USERS,2,FALSE())</f>
        <v>#N/A</v>
      </c>
      <c r="B23" s="183" t="e">
        <f aca="false">VLOOKUP(T23,DELIV_CONV,2,FALSE())</f>
        <v>#N/A</v>
      </c>
      <c r="C23" s="184" t="n">
        <f aca="false">S23-R23+1</f>
        <v>1</v>
      </c>
      <c r="D23" s="185" t="e">
        <f aca="false">Y23*B23*C23</f>
        <v>#N/A</v>
      </c>
      <c r="E23" s="182" t="e">
        <f aca="false">D23*Z23</f>
        <v>#N/A</v>
      </c>
      <c r="F23" s="166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87"/>
      <c r="S23" s="187"/>
      <c r="T23" s="167"/>
      <c r="U23" s="167"/>
      <c r="V23" s="168"/>
      <c r="W23" s="167"/>
      <c r="X23" s="167"/>
      <c r="Y23" s="167"/>
      <c r="Z23" s="167"/>
      <c r="AA23" s="167"/>
      <c r="AF23" s="186"/>
      <c r="AG23" s="186"/>
      <c r="AK23" s="176" t="str">
        <f aca="false">IF(ISNA(VLOOKUP(AI23,DELIV_CONV,1,FALSE()))=TRUE(),IF(AI23="Grand Total","",IF(AI23="","","NEW")),"")</f>
        <v/>
      </c>
    </row>
    <row r="24" customFormat="false" ht="12.75" hidden="false" customHeight="false" outlineLevel="0" collapsed="false">
      <c r="A24" s="182" t="e">
        <f aca="false">VLOOKUP(I24,DDEPM_USERS,2,FALSE())</f>
        <v>#N/A</v>
      </c>
      <c r="B24" s="183" t="e">
        <f aca="false">VLOOKUP(T24,DELIV_CONV,2,FALSE())</f>
        <v>#N/A</v>
      </c>
      <c r="C24" s="184" t="n">
        <f aca="false">S24-R24+1</f>
        <v>1</v>
      </c>
      <c r="D24" s="185" t="e">
        <f aca="false">Y24*B24*C24</f>
        <v>#N/A</v>
      </c>
      <c r="E24" s="182" t="e">
        <f aca="false">D24*Z24</f>
        <v>#N/A</v>
      </c>
      <c r="F24" s="162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88"/>
      <c r="S24" s="188"/>
      <c r="T24" s="163"/>
      <c r="U24" s="163"/>
      <c r="V24" s="165"/>
      <c r="W24" s="163"/>
      <c r="X24" s="163"/>
      <c r="Y24" s="163"/>
      <c r="Z24" s="163"/>
      <c r="AA24" s="163"/>
      <c r="AF24" s="186"/>
      <c r="AG24" s="186"/>
    </row>
    <row r="25" customFormat="false" ht="12.75" hidden="false" customHeight="false" outlineLevel="0" collapsed="false">
      <c r="A25" s="182" t="e">
        <f aca="false">VLOOKUP(I25,DDEPM_USERS,2,FALSE())</f>
        <v>#N/A</v>
      </c>
      <c r="B25" s="183" t="e">
        <f aca="false">VLOOKUP(T25,DELIV_CONV,2,FALSE())</f>
        <v>#N/A</v>
      </c>
      <c r="C25" s="184" t="n">
        <f aca="false">S25-R25+1</f>
        <v>1</v>
      </c>
      <c r="D25" s="185" t="e">
        <f aca="false">Y25*B25*C25</f>
        <v>#N/A</v>
      </c>
      <c r="E25" s="182" t="e">
        <f aca="false">D25*Z25</f>
        <v>#N/A</v>
      </c>
      <c r="F25" s="166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87"/>
      <c r="S25" s="187"/>
      <c r="T25" s="167"/>
      <c r="U25" s="167"/>
      <c r="V25" s="168"/>
      <c r="W25" s="167"/>
      <c r="X25" s="167"/>
      <c r="Y25" s="167"/>
      <c r="Z25" s="167"/>
      <c r="AA25" s="167"/>
      <c r="AF25" s="186"/>
      <c r="AG25" s="186"/>
    </row>
    <row r="26" customFormat="false" ht="12.75" hidden="false" customHeight="false" outlineLevel="0" collapsed="false">
      <c r="A26" s="182" t="e">
        <f aca="false">VLOOKUP(I26,DDEPM_USERS,2,FALSE())</f>
        <v>#N/A</v>
      </c>
      <c r="B26" s="183" t="e">
        <f aca="false">VLOOKUP(T26,DELIV_CONV,2,FALSE())</f>
        <v>#N/A</v>
      </c>
      <c r="C26" s="184" t="n">
        <f aca="false">S26-R26+1</f>
        <v>1</v>
      </c>
      <c r="D26" s="185" t="e">
        <f aca="false">Y26*B26*C26</f>
        <v>#N/A</v>
      </c>
      <c r="E26" s="182" t="e">
        <f aca="false">D26*Z26</f>
        <v>#N/A</v>
      </c>
      <c r="F26" s="162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88"/>
      <c r="S26" s="188"/>
      <c r="T26" s="163"/>
      <c r="U26" s="163"/>
      <c r="V26" s="165"/>
      <c r="W26" s="163"/>
      <c r="X26" s="163"/>
      <c r="Y26" s="163"/>
      <c r="Z26" s="163"/>
      <c r="AA26" s="163"/>
      <c r="AF26" s="186"/>
      <c r="AG26" s="186"/>
    </row>
    <row r="27" customFormat="false" ht="12.75" hidden="false" customHeight="false" outlineLevel="0" collapsed="false">
      <c r="A27" s="182" t="e">
        <f aca="false">VLOOKUP(I27,DDEPM_USERS,2,FALSE())</f>
        <v>#N/A</v>
      </c>
      <c r="B27" s="183" t="e">
        <f aca="false">VLOOKUP(T27,DELIV_CONV,2,FALSE())</f>
        <v>#N/A</v>
      </c>
      <c r="C27" s="184" t="n">
        <f aca="false">S27-R27+1</f>
        <v>1</v>
      </c>
      <c r="D27" s="185" t="e">
        <f aca="false">Y27*B27*C27</f>
        <v>#N/A</v>
      </c>
      <c r="E27" s="182" t="e">
        <f aca="false">D27*Z27</f>
        <v>#N/A</v>
      </c>
      <c r="F27" s="166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87"/>
      <c r="S27" s="187"/>
      <c r="T27" s="167"/>
      <c r="U27" s="167"/>
      <c r="V27" s="168"/>
      <c r="W27" s="167"/>
      <c r="X27" s="167"/>
      <c r="Y27" s="167"/>
      <c r="Z27" s="167"/>
      <c r="AA27" s="167"/>
      <c r="AF27" s="186"/>
      <c r="AG27" s="186"/>
    </row>
    <row r="28" customFormat="false" ht="12.75" hidden="false" customHeight="false" outlineLevel="0" collapsed="false">
      <c r="A28" s="182" t="e">
        <f aca="false">VLOOKUP(I28,DDEPM_USERS,2,FALSE())</f>
        <v>#N/A</v>
      </c>
      <c r="B28" s="183" t="e">
        <f aca="false">VLOOKUP(T28,DELIV_CONV,2,FALSE())</f>
        <v>#N/A</v>
      </c>
      <c r="C28" s="184" t="n">
        <f aca="false">S28-R28+1</f>
        <v>1</v>
      </c>
      <c r="D28" s="185" t="e">
        <f aca="false">Y28*B28*C28</f>
        <v>#N/A</v>
      </c>
      <c r="E28" s="182" t="e">
        <f aca="false">D28*Z28</f>
        <v>#N/A</v>
      </c>
      <c r="F28" s="162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88"/>
      <c r="S28" s="188"/>
      <c r="T28" s="163"/>
      <c r="U28" s="163"/>
      <c r="V28" s="165"/>
      <c r="W28" s="163"/>
      <c r="X28" s="163"/>
      <c r="Y28" s="163"/>
      <c r="Z28" s="163"/>
      <c r="AA28" s="163"/>
      <c r="AF28" s="186"/>
      <c r="AG28" s="186"/>
    </row>
    <row r="29" customFormat="false" ht="12.75" hidden="false" customHeight="false" outlineLevel="0" collapsed="false">
      <c r="A29" s="182" t="e">
        <f aca="false">VLOOKUP(I29,DDEPM_USERS,2,FALSE())</f>
        <v>#N/A</v>
      </c>
      <c r="B29" s="183" t="e">
        <f aca="false">VLOOKUP(T29,DELIV_CONV,2,FALSE())</f>
        <v>#N/A</v>
      </c>
      <c r="C29" s="184" t="n">
        <f aca="false">S29-R29+1</f>
        <v>1</v>
      </c>
      <c r="D29" s="185" t="e">
        <f aca="false">Y29*B29*C29</f>
        <v>#N/A</v>
      </c>
      <c r="E29" s="182" t="e">
        <f aca="false">D29*Z29</f>
        <v>#N/A</v>
      </c>
      <c r="F29" s="166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87"/>
      <c r="S29" s="187"/>
      <c r="T29" s="167"/>
      <c r="U29" s="167"/>
      <c r="V29" s="168"/>
      <c r="W29" s="167"/>
      <c r="X29" s="167"/>
      <c r="Y29" s="167"/>
      <c r="Z29" s="167"/>
      <c r="AA29" s="167"/>
      <c r="AF29" s="186"/>
      <c r="AG29" s="186"/>
    </row>
    <row r="30" customFormat="false" ht="12.75" hidden="false" customHeight="false" outlineLevel="0" collapsed="false">
      <c r="A30" s="182" t="e">
        <f aca="false">VLOOKUP(I30,DDEPM_USERS,2,FALSE())</f>
        <v>#N/A</v>
      </c>
      <c r="B30" s="183" t="e">
        <f aca="false">VLOOKUP(T30,DELIV_CONV,2,FALSE())</f>
        <v>#N/A</v>
      </c>
      <c r="C30" s="184" t="n">
        <f aca="false">S30-R30+1</f>
        <v>1</v>
      </c>
      <c r="D30" s="185" t="e">
        <f aca="false">Y30*B30*C30</f>
        <v>#N/A</v>
      </c>
      <c r="E30" s="182" t="e">
        <f aca="false">D30*Z30</f>
        <v>#N/A</v>
      </c>
      <c r="F30" s="162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88"/>
      <c r="S30" s="188"/>
      <c r="T30" s="163"/>
      <c r="U30" s="163"/>
      <c r="V30" s="165"/>
      <c r="W30" s="163"/>
      <c r="X30" s="163"/>
      <c r="Y30" s="163"/>
      <c r="Z30" s="163"/>
      <c r="AA30" s="163"/>
      <c r="AF30" s="186"/>
      <c r="AG30" s="186"/>
    </row>
    <row r="31" customFormat="false" ht="12.75" hidden="false" customHeight="false" outlineLevel="0" collapsed="false">
      <c r="A31" s="182" t="e">
        <f aca="false">VLOOKUP(I31,DDEPM_USERS,2,FALSE())</f>
        <v>#N/A</v>
      </c>
      <c r="B31" s="183" t="e">
        <f aca="false">VLOOKUP(T31,DELIV_CONV,2,FALSE())</f>
        <v>#N/A</v>
      </c>
      <c r="C31" s="184" t="n">
        <f aca="false">S31-R31+1</f>
        <v>1</v>
      </c>
      <c r="D31" s="185" t="e">
        <f aca="false">Y31*B31*C31</f>
        <v>#N/A</v>
      </c>
      <c r="E31" s="182" t="e">
        <f aca="false">D31*Z31</f>
        <v>#N/A</v>
      </c>
      <c r="F31" s="166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87"/>
      <c r="S31" s="187"/>
      <c r="T31" s="167"/>
      <c r="U31" s="167"/>
      <c r="V31" s="168"/>
      <c r="W31" s="167"/>
      <c r="X31" s="167"/>
      <c r="Y31" s="167"/>
      <c r="Z31" s="167"/>
      <c r="AA31" s="167"/>
      <c r="AF31" s="186"/>
      <c r="AG31" s="186"/>
    </row>
    <row r="32" customFormat="false" ht="12.75" hidden="false" customHeight="false" outlineLevel="0" collapsed="false">
      <c r="A32" s="182" t="e">
        <f aca="false">VLOOKUP(I32,DDEPM_USERS,2,FALSE())</f>
        <v>#N/A</v>
      </c>
      <c r="B32" s="183" t="e">
        <f aca="false">VLOOKUP(T32,DELIV_CONV,2,FALSE())</f>
        <v>#N/A</v>
      </c>
      <c r="C32" s="184" t="n">
        <f aca="false">S32-R32+1</f>
        <v>1</v>
      </c>
      <c r="D32" s="185" t="e">
        <f aca="false">Y32*B32*C32</f>
        <v>#N/A</v>
      </c>
      <c r="E32" s="182" t="e">
        <f aca="false">D32*Z32</f>
        <v>#N/A</v>
      </c>
      <c r="F32" s="162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88"/>
      <c r="S32" s="188"/>
      <c r="T32" s="163"/>
      <c r="U32" s="163"/>
      <c r="V32" s="165"/>
      <c r="W32" s="163"/>
      <c r="X32" s="163"/>
      <c r="Y32" s="163"/>
      <c r="Z32" s="163"/>
      <c r="AA32" s="163"/>
      <c r="AF32" s="186"/>
      <c r="AG32" s="186"/>
    </row>
    <row r="33" customFormat="false" ht="12.75" hidden="false" customHeight="false" outlineLevel="0" collapsed="false">
      <c r="A33" s="182" t="e">
        <f aca="false">VLOOKUP(I33,DDEPM_USERS,2,FALSE())</f>
        <v>#N/A</v>
      </c>
      <c r="B33" s="183" t="e">
        <f aca="false">VLOOKUP(T33,DELIV_CONV,2,FALSE())</f>
        <v>#N/A</v>
      </c>
      <c r="C33" s="184" t="n">
        <f aca="false">S33-R33+1</f>
        <v>1</v>
      </c>
      <c r="D33" s="185" t="e">
        <f aca="false">Y33*B33*C33</f>
        <v>#N/A</v>
      </c>
      <c r="E33" s="182" t="e">
        <f aca="false">D33*Z33</f>
        <v>#N/A</v>
      </c>
      <c r="F33" s="166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87"/>
      <c r="S33" s="187"/>
      <c r="T33" s="167"/>
      <c r="U33" s="167"/>
      <c r="V33" s="168"/>
      <c r="W33" s="167"/>
      <c r="X33" s="167"/>
      <c r="Y33" s="167"/>
      <c r="Z33" s="167"/>
      <c r="AA33" s="167"/>
      <c r="AF33" s="186"/>
      <c r="AG33" s="186"/>
    </row>
    <row r="34" customFormat="false" ht="12.75" hidden="false" customHeight="false" outlineLevel="0" collapsed="false">
      <c r="A34" s="182" t="e">
        <f aca="false">VLOOKUP(I34,DDEPM_USERS,2,FALSE())</f>
        <v>#N/A</v>
      </c>
      <c r="B34" s="183" t="e">
        <f aca="false">VLOOKUP(T34,DELIV_CONV,2,FALSE())</f>
        <v>#N/A</v>
      </c>
      <c r="C34" s="184" t="n">
        <f aca="false">S34-R34+1</f>
        <v>1</v>
      </c>
      <c r="D34" s="185" t="e">
        <f aca="false">Y34*B34*C34</f>
        <v>#N/A</v>
      </c>
      <c r="E34" s="182" t="e">
        <f aca="false">D34*Z34</f>
        <v>#N/A</v>
      </c>
      <c r="F34" s="162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88"/>
      <c r="S34" s="188"/>
      <c r="T34" s="163"/>
      <c r="U34" s="163"/>
      <c r="V34" s="165"/>
      <c r="W34" s="163"/>
      <c r="X34" s="163"/>
      <c r="Y34" s="163"/>
      <c r="Z34" s="163"/>
      <c r="AA34" s="163"/>
      <c r="AF34" s="186"/>
      <c r="AG34" s="186"/>
    </row>
    <row r="35" customFormat="false" ht="12.75" hidden="false" customHeight="false" outlineLevel="0" collapsed="false">
      <c r="A35" s="182" t="e">
        <f aca="false">VLOOKUP(I35,DDEPM_USERS,2,FALSE())</f>
        <v>#N/A</v>
      </c>
      <c r="B35" s="183" t="e">
        <f aca="false">VLOOKUP(T35,DELIV_CONV,2,FALSE())</f>
        <v>#N/A</v>
      </c>
      <c r="C35" s="184" t="n">
        <f aca="false">S35-R35+1</f>
        <v>1</v>
      </c>
      <c r="D35" s="185" t="e">
        <f aca="false">Y35*B35*C35</f>
        <v>#N/A</v>
      </c>
      <c r="E35" s="182" t="e">
        <f aca="false">D35*Z35</f>
        <v>#N/A</v>
      </c>
      <c r="F35" s="166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87"/>
      <c r="S35" s="187"/>
      <c r="T35" s="167"/>
      <c r="U35" s="167"/>
      <c r="V35" s="168"/>
      <c r="W35" s="167"/>
      <c r="X35" s="167"/>
      <c r="Y35" s="167"/>
      <c r="Z35" s="167"/>
      <c r="AA35" s="167"/>
      <c r="AF35" s="186"/>
      <c r="AG35" s="186"/>
    </row>
    <row r="36" customFormat="false" ht="12.75" hidden="false" customHeight="false" outlineLevel="0" collapsed="false">
      <c r="A36" s="182" t="e">
        <f aca="false">VLOOKUP(I36,DDEPM_USERS,2,FALSE())</f>
        <v>#N/A</v>
      </c>
      <c r="B36" s="183" t="e">
        <f aca="false">VLOOKUP(T36,DELIV_CONV,2,FALSE())</f>
        <v>#N/A</v>
      </c>
      <c r="C36" s="184" t="n">
        <f aca="false">S36-R36+1</f>
        <v>1</v>
      </c>
      <c r="D36" s="185" t="e">
        <f aca="false">Y36*B36*C36</f>
        <v>#N/A</v>
      </c>
      <c r="E36" s="182" t="e">
        <f aca="false">D36*Z36</f>
        <v>#N/A</v>
      </c>
      <c r="F36" s="162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88"/>
      <c r="S36" s="188"/>
      <c r="T36" s="163"/>
      <c r="U36" s="163"/>
      <c r="V36" s="165"/>
      <c r="W36" s="163"/>
      <c r="X36" s="163"/>
      <c r="Y36" s="163"/>
      <c r="Z36" s="163"/>
      <c r="AA36" s="163"/>
      <c r="AF36" s="186"/>
      <c r="AG36" s="186"/>
    </row>
    <row r="37" customFormat="false" ht="12.75" hidden="false" customHeight="false" outlineLevel="0" collapsed="false">
      <c r="A37" s="182" t="e">
        <f aca="false">VLOOKUP(I37,DDEPM_USERS,2,FALSE())</f>
        <v>#N/A</v>
      </c>
      <c r="B37" s="183" t="e">
        <f aca="false">VLOOKUP(T37,DELIV_CONV,2,FALSE())</f>
        <v>#N/A</v>
      </c>
      <c r="C37" s="184" t="n">
        <f aca="false">S37-R37+1</f>
        <v>1</v>
      </c>
      <c r="D37" s="185" t="e">
        <f aca="false">Y37*B37*C37</f>
        <v>#N/A</v>
      </c>
      <c r="E37" s="182" t="e">
        <f aca="false">D37*Z37</f>
        <v>#N/A</v>
      </c>
      <c r="F37" s="166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87"/>
      <c r="S37" s="187"/>
      <c r="T37" s="167"/>
      <c r="U37" s="167"/>
      <c r="V37" s="168"/>
      <c r="W37" s="167"/>
      <c r="X37" s="167"/>
      <c r="Y37" s="167"/>
      <c r="Z37" s="167"/>
      <c r="AA37" s="167"/>
      <c r="AF37" s="186"/>
      <c r="AG37" s="186"/>
    </row>
    <row r="38" customFormat="false" ht="12.75" hidden="false" customHeight="false" outlineLevel="0" collapsed="false">
      <c r="A38" s="182" t="e">
        <f aca="false">VLOOKUP(I38,DDEPM_USERS,2,FALSE())</f>
        <v>#N/A</v>
      </c>
      <c r="B38" s="183" t="e">
        <f aca="false">VLOOKUP(T38,DELIV_CONV,2,FALSE())</f>
        <v>#N/A</v>
      </c>
      <c r="C38" s="184" t="n">
        <f aca="false">S38-R38+1</f>
        <v>1</v>
      </c>
      <c r="D38" s="185" t="e">
        <f aca="false">Y38*B38*C38</f>
        <v>#N/A</v>
      </c>
      <c r="E38" s="182" t="e">
        <f aca="false">D38*Z38</f>
        <v>#N/A</v>
      </c>
      <c r="F38" s="162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88"/>
      <c r="S38" s="188"/>
      <c r="T38" s="163"/>
      <c r="U38" s="163"/>
      <c r="V38" s="165"/>
      <c r="W38" s="163"/>
      <c r="X38" s="163"/>
      <c r="Y38" s="163"/>
      <c r="Z38" s="163"/>
      <c r="AA38" s="163"/>
      <c r="AF38" s="186"/>
      <c r="AG38" s="186"/>
    </row>
    <row r="39" customFormat="false" ht="12.75" hidden="false" customHeight="false" outlineLevel="0" collapsed="false">
      <c r="A39" s="182" t="e">
        <f aca="false">VLOOKUP(I39,DDEPM_USERS,2,FALSE())</f>
        <v>#N/A</v>
      </c>
      <c r="B39" s="183" t="e">
        <f aca="false">VLOOKUP(T39,DELIV_CONV,2,FALSE())</f>
        <v>#N/A</v>
      </c>
      <c r="C39" s="184" t="n">
        <f aca="false">S39-R39+1</f>
        <v>1</v>
      </c>
      <c r="D39" s="185" t="e">
        <f aca="false">Y39*B39*C39</f>
        <v>#N/A</v>
      </c>
      <c r="E39" s="182" t="e">
        <f aca="false">D39*Z39</f>
        <v>#N/A</v>
      </c>
      <c r="F39" s="166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87"/>
      <c r="S39" s="187"/>
      <c r="T39" s="167"/>
      <c r="U39" s="167"/>
      <c r="V39" s="168"/>
      <c r="W39" s="167"/>
      <c r="X39" s="167"/>
      <c r="Y39" s="167"/>
      <c r="Z39" s="167"/>
      <c r="AA39" s="167"/>
    </row>
    <row r="40" customFormat="false" ht="12.75" hidden="false" customHeight="false" outlineLevel="0" collapsed="false">
      <c r="A40" s="182" t="e">
        <f aca="false">VLOOKUP(I40,DDEPM_USERS,2,FALSE())</f>
        <v>#N/A</v>
      </c>
      <c r="B40" s="183" t="e">
        <f aca="false">VLOOKUP(T40,DELIV_CONV,2,FALSE())</f>
        <v>#N/A</v>
      </c>
      <c r="C40" s="184" t="n">
        <f aca="false">S40-R40+1</f>
        <v>1</v>
      </c>
      <c r="D40" s="185" t="e">
        <f aca="false">Y40*B40*C40</f>
        <v>#N/A</v>
      </c>
      <c r="E40" s="182" t="e">
        <f aca="false">D40*Z40</f>
        <v>#N/A</v>
      </c>
      <c r="F40" s="162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88"/>
      <c r="S40" s="188"/>
      <c r="T40" s="163"/>
      <c r="U40" s="163"/>
      <c r="V40" s="165"/>
      <c r="W40" s="163"/>
      <c r="X40" s="163"/>
      <c r="Y40" s="163"/>
      <c r="Z40" s="163"/>
      <c r="AA40" s="163"/>
    </row>
    <row r="41" customFormat="false" ht="12.75" hidden="false" customHeight="false" outlineLevel="0" collapsed="false">
      <c r="A41" s="182" t="e">
        <f aca="false">VLOOKUP(I41,DDEPM_USERS,2,FALSE())</f>
        <v>#N/A</v>
      </c>
      <c r="B41" s="183" t="e">
        <f aca="false">VLOOKUP(T41,DELIV_CONV,2,FALSE())</f>
        <v>#N/A</v>
      </c>
      <c r="C41" s="184" t="n">
        <f aca="false">S41-R41+1</f>
        <v>1</v>
      </c>
      <c r="D41" s="185" t="e">
        <f aca="false">Y41*B41*C41</f>
        <v>#N/A</v>
      </c>
      <c r="E41" s="182" t="e">
        <f aca="false">D41*Z41</f>
        <v>#N/A</v>
      </c>
      <c r="F41" s="166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87"/>
      <c r="S41" s="187"/>
      <c r="T41" s="167"/>
      <c r="U41" s="167"/>
      <c r="V41" s="168"/>
      <c r="W41" s="167"/>
      <c r="X41" s="167"/>
      <c r="Y41" s="167"/>
      <c r="Z41" s="167"/>
      <c r="AA41" s="167"/>
    </row>
    <row r="42" customFormat="false" ht="12.75" hidden="false" customHeight="false" outlineLevel="0" collapsed="false">
      <c r="A42" s="182" t="e">
        <f aca="false">VLOOKUP(I42,DDEPM_USERS,2,FALSE())</f>
        <v>#N/A</v>
      </c>
      <c r="B42" s="183" t="e">
        <f aca="false">VLOOKUP(T42,DELIV_CONV,2,FALSE())</f>
        <v>#N/A</v>
      </c>
      <c r="C42" s="184" t="n">
        <f aca="false">S42-R42+1</f>
        <v>1</v>
      </c>
      <c r="D42" s="185" t="e">
        <f aca="false">Y42*B42*C42</f>
        <v>#N/A</v>
      </c>
      <c r="E42" s="182" t="e">
        <f aca="false">D42*Z42</f>
        <v>#N/A</v>
      </c>
      <c r="F42" s="162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88"/>
      <c r="S42" s="188"/>
      <c r="T42" s="163"/>
      <c r="U42" s="163"/>
      <c r="V42" s="165"/>
      <c r="W42" s="163"/>
      <c r="X42" s="163"/>
      <c r="Y42" s="163"/>
      <c r="Z42" s="163"/>
      <c r="AA42" s="163"/>
    </row>
    <row r="43" customFormat="false" ht="12.75" hidden="false" customHeight="false" outlineLevel="0" collapsed="false">
      <c r="A43" s="182" t="e">
        <f aca="false">VLOOKUP(I43,DDEPM_USERS,2,FALSE())</f>
        <v>#N/A</v>
      </c>
      <c r="B43" s="183" t="e">
        <f aca="false">VLOOKUP(T43,DELIV_CONV,2,FALSE())</f>
        <v>#N/A</v>
      </c>
      <c r="C43" s="184" t="n">
        <f aca="false">S43-R43+1</f>
        <v>1</v>
      </c>
      <c r="D43" s="185" t="e">
        <f aca="false">Y43*B43*C43</f>
        <v>#N/A</v>
      </c>
      <c r="E43" s="182" t="e">
        <f aca="false">D43*Z43</f>
        <v>#N/A</v>
      </c>
      <c r="F43" s="166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87"/>
      <c r="S43" s="187"/>
      <c r="T43" s="167"/>
      <c r="U43" s="167"/>
      <c r="V43" s="168"/>
      <c r="W43" s="167"/>
      <c r="X43" s="167"/>
      <c r="Y43" s="167"/>
      <c r="Z43" s="167"/>
      <c r="AA43" s="167"/>
    </row>
    <row r="44" customFormat="false" ht="12.75" hidden="false" customHeight="false" outlineLevel="0" collapsed="false">
      <c r="A44" s="182" t="e">
        <f aca="false">VLOOKUP(I44,DDEPM_USERS,2,FALSE())</f>
        <v>#N/A</v>
      </c>
      <c r="B44" s="183" t="e">
        <f aca="false">VLOOKUP(T44,DELIV_CONV,2,FALSE())</f>
        <v>#N/A</v>
      </c>
      <c r="C44" s="184" t="n">
        <f aca="false">S44-R44+1</f>
        <v>1</v>
      </c>
      <c r="D44" s="185" t="e">
        <f aca="false">Y44*B44*C44</f>
        <v>#N/A</v>
      </c>
      <c r="E44" s="182" t="e">
        <f aca="false">D44*Z44</f>
        <v>#N/A</v>
      </c>
      <c r="F44" s="162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88"/>
      <c r="S44" s="188"/>
      <c r="T44" s="163"/>
      <c r="U44" s="163"/>
      <c r="V44" s="165"/>
      <c r="W44" s="163"/>
      <c r="X44" s="163"/>
      <c r="Y44" s="163"/>
      <c r="Z44" s="163"/>
      <c r="AA44" s="163"/>
    </row>
    <row r="45" customFormat="false" ht="12.75" hidden="false" customHeight="false" outlineLevel="0" collapsed="false">
      <c r="A45" s="182" t="e">
        <f aca="false">VLOOKUP(I45,DDEPM_USERS,2,FALSE())</f>
        <v>#N/A</v>
      </c>
      <c r="B45" s="183" t="e">
        <f aca="false">VLOOKUP(T45,DELIV_CONV,2,FALSE())</f>
        <v>#N/A</v>
      </c>
      <c r="C45" s="184" t="n">
        <f aca="false">S45-R45+1</f>
        <v>1</v>
      </c>
      <c r="D45" s="185" t="e">
        <f aca="false">Y45*B45*C45</f>
        <v>#N/A</v>
      </c>
      <c r="E45" s="182" t="e">
        <f aca="false">D45*Z45</f>
        <v>#N/A</v>
      </c>
      <c r="F45" s="166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87"/>
      <c r="S45" s="187"/>
      <c r="T45" s="167"/>
      <c r="U45" s="167"/>
      <c r="V45" s="168"/>
      <c r="W45" s="167"/>
      <c r="X45" s="167"/>
      <c r="Y45" s="167"/>
      <c r="Z45" s="167"/>
      <c r="AA45" s="167"/>
    </row>
    <row r="46" customFormat="false" ht="12.75" hidden="false" customHeight="false" outlineLevel="0" collapsed="false">
      <c r="A46" s="182" t="e">
        <f aca="false">VLOOKUP(I46,DDEPM_USERS,2,FALSE())</f>
        <v>#N/A</v>
      </c>
      <c r="B46" s="183" t="e">
        <f aca="false">VLOOKUP(T46,DELIV_CONV,2,FALSE())</f>
        <v>#N/A</v>
      </c>
      <c r="C46" s="184" t="n">
        <f aca="false">S46-R46+1</f>
        <v>1</v>
      </c>
      <c r="D46" s="185" t="e">
        <f aca="false">Y46*B46*C46</f>
        <v>#N/A</v>
      </c>
      <c r="E46" s="182" t="e">
        <f aca="false">D46*Z46</f>
        <v>#N/A</v>
      </c>
      <c r="F46" s="162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88"/>
      <c r="S46" s="188"/>
      <c r="T46" s="163"/>
      <c r="U46" s="163"/>
      <c r="V46" s="165"/>
      <c r="W46" s="163"/>
      <c r="X46" s="163"/>
      <c r="Y46" s="163"/>
      <c r="Z46" s="163"/>
      <c r="AA46" s="163"/>
    </row>
    <row r="47" customFormat="false" ht="12.75" hidden="false" customHeight="false" outlineLevel="0" collapsed="false">
      <c r="A47" s="182" t="e">
        <f aca="false">VLOOKUP(I47,DDEPM_USERS,2,FALSE())</f>
        <v>#N/A</v>
      </c>
      <c r="B47" s="183" t="e">
        <f aca="false">VLOOKUP(T47,DELIV_CONV,2,FALSE())</f>
        <v>#N/A</v>
      </c>
      <c r="C47" s="184" t="n">
        <f aca="false">S47-R47+1</f>
        <v>1</v>
      </c>
      <c r="D47" s="185" t="e">
        <f aca="false">Y47*B47*C47</f>
        <v>#N/A</v>
      </c>
      <c r="E47" s="182" t="e">
        <f aca="false">D47*Z47</f>
        <v>#N/A</v>
      </c>
      <c r="F47" s="166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87"/>
      <c r="S47" s="187"/>
      <c r="T47" s="167"/>
      <c r="U47" s="167"/>
      <c r="V47" s="168"/>
      <c r="W47" s="167"/>
      <c r="X47" s="167"/>
      <c r="Y47" s="167"/>
      <c r="Z47" s="167"/>
      <c r="AA47" s="167"/>
    </row>
    <row r="48" customFormat="false" ht="12.75" hidden="false" customHeight="false" outlineLevel="0" collapsed="false">
      <c r="A48" s="182" t="e">
        <f aca="false">VLOOKUP(I48,DDEPM_USERS,2,FALSE())</f>
        <v>#N/A</v>
      </c>
      <c r="B48" s="183" t="e">
        <f aca="false">VLOOKUP(T48,DELIV_CONV,2,FALSE())</f>
        <v>#N/A</v>
      </c>
      <c r="C48" s="184" t="n">
        <f aca="false">S48-R48+1</f>
        <v>1</v>
      </c>
      <c r="D48" s="185" t="e">
        <f aca="false">Y48*B48*C48</f>
        <v>#N/A</v>
      </c>
      <c r="E48" s="182" t="e">
        <f aca="false">D48*Z48</f>
        <v>#N/A</v>
      </c>
      <c r="F48" s="162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88"/>
      <c r="S48" s="188"/>
      <c r="T48" s="163"/>
      <c r="U48" s="163"/>
      <c r="V48" s="165"/>
      <c r="W48" s="163"/>
      <c r="X48" s="163"/>
      <c r="Y48" s="163"/>
      <c r="Z48" s="163"/>
      <c r="AA48" s="163"/>
    </row>
    <row r="49" customFormat="false" ht="12.75" hidden="false" customHeight="false" outlineLevel="0" collapsed="false">
      <c r="A49" s="182" t="e">
        <f aca="false">VLOOKUP(I49,DDEPM_USERS,2,FALSE())</f>
        <v>#N/A</v>
      </c>
      <c r="B49" s="183" t="e">
        <f aca="false">VLOOKUP(T49,DELIV_CONV,2,FALSE())</f>
        <v>#N/A</v>
      </c>
      <c r="C49" s="184" t="n">
        <f aca="false">S49-R49+1</f>
        <v>1</v>
      </c>
      <c r="D49" s="185" t="e">
        <f aca="false">Y49*B49*C49</f>
        <v>#N/A</v>
      </c>
      <c r="E49" s="182" t="e">
        <f aca="false">D49*Z49</f>
        <v>#N/A</v>
      </c>
      <c r="F49" s="166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87"/>
      <c r="S49" s="187"/>
      <c r="T49" s="167"/>
      <c r="U49" s="167"/>
      <c r="V49" s="168"/>
      <c r="W49" s="167"/>
      <c r="X49" s="167"/>
      <c r="Y49" s="167"/>
      <c r="Z49" s="167"/>
      <c r="AA49" s="167"/>
    </row>
    <row r="50" customFormat="false" ht="12.75" hidden="false" customHeight="false" outlineLevel="0" collapsed="false">
      <c r="A50" s="182" t="e">
        <f aca="false">VLOOKUP(I50,DDEPM_USERS,2,FALSE())</f>
        <v>#N/A</v>
      </c>
      <c r="B50" s="183" t="e">
        <f aca="false">VLOOKUP(T50,DELIV_CONV,2,FALSE())</f>
        <v>#N/A</v>
      </c>
      <c r="C50" s="184" t="n">
        <f aca="false">S50-R50+1</f>
        <v>1</v>
      </c>
      <c r="D50" s="185" t="e">
        <f aca="false">Y50*B50*C50</f>
        <v>#N/A</v>
      </c>
      <c r="E50" s="182" t="e">
        <f aca="false">D50*Z50</f>
        <v>#N/A</v>
      </c>
      <c r="F50" s="162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88"/>
      <c r="S50" s="188"/>
      <c r="T50" s="163"/>
      <c r="U50" s="163"/>
      <c r="V50" s="165"/>
      <c r="W50" s="163"/>
      <c r="X50" s="163"/>
      <c r="Y50" s="163"/>
      <c r="Z50" s="163"/>
      <c r="AA50" s="163"/>
    </row>
    <row r="51" customFormat="false" ht="12.75" hidden="false" customHeight="false" outlineLevel="0" collapsed="false">
      <c r="A51" s="182" t="e">
        <f aca="false">VLOOKUP(I51,DDEPM_USERS,2,FALSE())</f>
        <v>#N/A</v>
      </c>
      <c r="B51" s="183" t="e">
        <f aca="false">VLOOKUP(T51,DELIV_CONV,2,FALSE())</f>
        <v>#N/A</v>
      </c>
      <c r="C51" s="184" t="n">
        <f aca="false">S51-R51+1</f>
        <v>1</v>
      </c>
      <c r="D51" s="185" t="e">
        <f aca="false">Y51*B51*C51</f>
        <v>#N/A</v>
      </c>
      <c r="E51" s="182" t="e">
        <f aca="false">D51*Z51</f>
        <v>#N/A</v>
      </c>
      <c r="F51" s="166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87"/>
      <c r="S51" s="187"/>
      <c r="T51" s="167"/>
      <c r="U51" s="167"/>
      <c r="V51" s="168"/>
      <c r="W51" s="167"/>
      <c r="X51" s="167"/>
      <c r="Y51" s="167"/>
      <c r="Z51" s="167"/>
      <c r="AA51" s="167"/>
    </row>
    <row r="52" customFormat="false" ht="12.75" hidden="false" customHeight="false" outlineLevel="0" collapsed="false">
      <c r="A52" s="182" t="e">
        <f aca="false">VLOOKUP(I52,DDEPM_USERS,2,FALSE())</f>
        <v>#N/A</v>
      </c>
      <c r="B52" s="183" t="e">
        <f aca="false">VLOOKUP(T52,DELIV_CONV,2,FALSE())</f>
        <v>#N/A</v>
      </c>
      <c r="C52" s="184" t="n">
        <f aca="false">S52-R52+1</f>
        <v>1</v>
      </c>
      <c r="D52" s="185" t="e">
        <f aca="false">Y52*B52*C52</f>
        <v>#N/A</v>
      </c>
      <c r="E52" s="182" t="e">
        <f aca="false">D52*Z52</f>
        <v>#N/A</v>
      </c>
      <c r="F52" s="162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88"/>
      <c r="S52" s="188"/>
      <c r="T52" s="163"/>
      <c r="U52" s="163"/>
      <c r="V52" s="165"/>
      <c r="W52" s="163"/>
      <c r="X52" s="163"/>
      <c r="Y52" s="163"/>
      <c r="Z52" s="163"/>
      <c r="AA52" s="163"/>
    </row>
    <row r="53" customFormat="false" ht="12.75" hidden="false" customHeight="false" outlineLevel="0" collapsed="false">
      <c r="A53" s="182" t="e">
        <f aca="false">VLOOKUP(I53,DDEPM_USERS,2,FALSE())</f>
        <v>#N/A</v>
      </c>
      <c r="B53" s="183" t="e">
        <f aca="false">VLOOKUP(T53,DELIV_CONV,2,FALSE())</f>
        <v>#N/A</v>
      </c>
      <c r="C53" s="184" t="n">
        <f aca="false">S53-R53+1</f>
        <v>1</v>
      </c>
      <c r="D53" s="185" t="e">
        <f aca="false">Y53*B53*C53</f>
        <v>#N/A</v>
      </c>
      <c r="E53" s="182" t="e">
        <f aca="false">D53*Z53</f>
        <v>#N/A</v>
      </c>
      <c r="F53" s="166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87"/>
      <c r="S53" s="187"/>
      <c r="T53" s="167"/>
      <c r="U53" s="167"/>
      <c r="V53" s="168"/>
      <c r="W53" s="167"/>
      <c r="X53" s="167"/>
      <c r="Y53" s="167"/>
      <c r="Z53" s="167"/>
      <c r="AA53" s="167"/>
    </row>
    <row r="54" customFormat="false" ht="12.75" hidden="false" customHeight="false" outlineLevel="0" collapsed="false">
      <c r="A54" s="182" t="e">
        <f aca="false">VLOOKUP(I54,DDEPM_USERS,2,FALSE())</f>
        <v>#N/A</v>
      </c>
      <c r="B54" s="183" t="e">
        <f aca="false">VLOOKUP(T54,DELIV_CONV,2,FALSE())</f>
        <v>#N/A</v>
      </c>
      <c r="C54" s="184" t="n">
        <f aca="false">S54-R54+1</f>
        <v>1</v>
      </c>
      <c r="D54" s="185" t="e">
        <f aca="false">Y54*B54*C54</f>
        <v>#N/A</v>
      </c>
      <c r="E54" s="182" t="e">
        <f aca="false">D54*Z54</f>
        <v>#N/A</v>
      </c>
      <c r="F54" s="162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88"/>
      <c r="S54" s="188"/>
      <c r="T54" s="163"/>
      <c r="U54" s="163"/>
      <c r="V54" s="165"/>
      <c r="W54" s="163"/>
      <c r="X54" s="163"/>
      <c r="Y54" s="163"/>
      <c r="Z54" s="163"/>
      <c r="AA54" s="163"/>
    </row>
    <row r="55" customFormat="false" ht="12.75" hidden="false" customHeight="false" outlineLevel="0" collapsed="false">
      <c r="A55" s="182" t="e">
        <f aca="false">VLOOKUP(I55,DDEPM_USERS,2,FALSE())</f>
        <v>#N/A</v>
      </c>
      <c r="B55" s="183" t="e">
        <f aca="false">VLOOKUP(T55,DELIV_CONV,2,FALSE())</f>
        <v>#N/A</v>
      </c>
      <c r="C55" s="184" t="n">
        <f aca="false">S55-R55+1</f>
        <v>1</v>
      </c>
      <c r="D55" s="185" t="e">
        <f aca="false">Y55*B55*C55</f>
        <v>#N/A</v>
      </c>
      <c r="E55" s="182" t="e">
        <f aca="false">D55*Z55</f>
        <v>#N/A</v>
      </c>
      <c r="F55" s="166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87"/>
      <c r="S55" s="187"/>
      <c r="T55" s="167"/>
      <c r="U55" s="167"/>
      <c r="V55" s="168"/>
      <c r="W55" s="167"/>
      <c r="X55" s="167"/>
      <c r="Y55" s="167"/>
      <c r="Z55" s="167"/>
      <c r="AA55" s="167"/>
    </row>
    <row r="56" customFormat="false" ht="12.75" hidden="false" customHeight="false" outlineLevel="0" collapsed="false">
      <c r="A56" s="182" t="e">
        <f aca="false">VLOOKUP(I56,DDEPM_USERS,2,FALSE())</f>
        <v>#N/A</v>
      </c>
      <c r="B56" s="183" t="e">
        <f aca="false">VLOOKUP(T56,DELIV_CONV,2,FALSE())</f>
        <v>#N/A</v>
      </c>
      <c r="C56" s="184" t="n">
        <f aca="false">S56-R56+1</f>
        <v>1</v>
      </c>
      <c r="D56" s="185" t="e">
        <f aca="false">Y56*B56*C56</f>
        <v>#N/A</v>
      </c>
      <c r="E56" s="182" t="e">
        <f aca="false">D56*Z56</f>
        <v>#N/A</v>
      </c>
      <c r="F56" s="162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88"/>
      <c r="S56" s="188"/>
      <c r="T56" s="163"/>
      <c r="U56" s="163"/>
      <c r="V56" s="165"/>
      <c r="W56" s="163"/>
      <c r="X56" s="163"/>
      <c r="Y56" s="163"/>
      <c r="Z56" s="163"/>
      <c r="AA56" s="163"/>
    </row>
    <row r="57" customFormat="false" ht="12.75" hidden="false" customHeight="false" outlineLevel="0" collapsed="false">
      <c r="A57" s="182" t="e">
        <f aca="false">VLOOKUP(I57,DDEPM_USERS,2,FALSE())</f>
        <v>#N/A</v>
      </c>
      <c r="B57" s="183" t="e">
        <f aca="false">VLOOKUP(T57,DELIV_CONV,2,FALSE())</f>
        <v>#N/A</v>
      </c>
      <c r="C57" s="184" t="n">
        <f aca="false">S57-R57+1</f>
        <v>1</v>
      </c>
      <c r="D57" s="185" t="e">
        <f aca="false">Y57*B57*C57</f>
        <v>#N/A</v>
      </c>
      <c r="E57" s="182" t="e">
        <f aca="false">D57*Z57</f>
        <v>#N/A</v>
      </c>
      <c r="F57" s="166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87"/>
      <c r="S57" s="187"/>
      <c r="T57" s="167"/>
      <c r="U57" s="167"/>
      <c r="V57" s="168"/>
      <c r="W57" s="167"/>
      <c r="X57" s="167"/>
      <c r="Y57" s="167"/>
      <c r="Z57" s="167"/>
      <c r="AA57" s="167"/>
    </row>
    <row r="58" customFormat="false" ht="12.75" hidden="false" customHeight="false" outlineLevel="0" collapsed="false">
      <c r="A58" s="182" t="e">
        <f aca="false">VLOOKUP(I58,DDEPM_USERS,2,FALSE())</f>
        <v>#N/A</v>
      </c>
      <c r="B58" s="183" t="e">
        <f aca="false">VLOOKUP(T58,DELIV_CONV,2,FALSE())</f>
        <v>#N/A</v>
      </c>
      <c r="C58" s="184" t="n">
        <f aca="false">S58-R58+1</f>
        <v>1</v>
      </c>
      <c r="D58" s="185" t="e">
        <f aca="false">Y58*B58*C58</f>
        <v>#N/A</v>
      </c>
      <c r="E58" s="182" t="e">
        <f aca="false">D58*Z58</f>
        <v>#N/A</v>
      </c>
      <c r="F58" s="162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88"/>
      <c r="S58" s="188"/>
      <c r="T58" s="163"/>
      <c r="U58" s="163"/>
      <c r="V58" s="165"/>
      <c r="W58" s="163"/>
      <c r="X58" s="163"/>
      <c r="Y58" s="163"/>
      <c r="Z58" s="163"/>
      <c r="AA58" s="163"/>
    </row>
    <row r="59" customFormat="false" ht="12.75" hidden="false" customHeight="false" outlineLevel="0" collapsed="false">
      <c r="A59" s="182" t="e">
        <f aca="false">VLOOKUP(I59,DDEPM_USERS,2,FALSE())</f>
        <v>#N/A</v>
      </c>
      <c r="B59" s="183" t="e">
        <f aca="false">VLOOKUP(T59,DELIV_CONV,2,FALSE())</f>
        <v>#N/A</v>
      </c>
      <c r="C59" s="184" t="n">
        <f aca="false">S59-R59+1</f>
        <v>1</v>
      </c>
      <c r="D59" s="185" t="e">
        <f aca="false">Y59*B59*C59</f>
        <v>#N/A</v>
      </c>
      <c r="E59" s="182" t="e">
        <f aca="false">D59*Z59</f>
        <v>#N/A</v>
      </c>
      <c r="F59" s="166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87"/>
      <c r="S59" s="187"/>
      <c r="T59" s="167"/>
      <c r="U59" s="167"/>
      <c r="V59" s="168"/>
      <c r="W59" s="167"/>
      <c r="X59" s="167"/>
      <c r="Y59" s="167"/>
      <c r="Z59" s="167"/>
      <c r="AA59" s="167"/>
    </row>
    <row r="60" customFormat="false" ht="12.75" hidden="false" customHeight="false" outlineLevel="0" collapsed="false">
      <c r="A60" s="182" t="e">
        <f aca="false">VLOOKUP(I60,DDEPM_USERS,2,FALSE())</f>
        <v>#N/A</v>
      </c>
      <c r="B60" s="183" t="e">
        <f aca="false">VLOOKUP(T60,DELIV_CONV,2,FALSE())</f>
        <v>#N/A</v>
      </c>
      <c r="C60" s="184" t="n">
        <f aca="false">S60-R60+1</f>
        <v>1</v>
      </c>
      <c r="D60" s="185" t="e">
        <f aca="false">Y60*B60*C60</f>
        <v>#N/A</v>
      </c>
      <c r="E60" s="182" t="e">
        <f aca="false">D60*Z60</f>
        <v>#N/A</v>
      </c>
      <c r="F60" s="162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88"/>
      <c r="S60" s="188"/>
      <c r="T60" s="163"/>
      <c r="U60" s="163"/>
      <c r="V60" s="165"/>
      <c r="W60" s="163"/>
      <c r="X60" s="163"/>
      <c r="Y60" s="163"/>
      <c r="Z60" s="163"/>
      <c r="AA60" s="163"/>
    </row>
    <row r="61" customFormat="false" ht="12.75" hidden="false" customHeight="false" outlineLevel="0" collapsed="false">
      <c r="A61" s="182" t="e">
        <f aca="false">VLOOKUP(I61,DDEPM_USERS,2,FALSE())</f>
        <v>#N/A</v>
      </c>
      <c r="B61" s="183" t="e">
        <f aca="false">VLOOKUP(T61,DELIV_CONV,2,FALSE())</f>
        <v>#N/A</v>
      </c>
      <c r="C61" s="184" t="n">
        <f aca="false">S61-R61+1</f>
        <v>1</v>
      </c>
      <c r="D61" s="185" t="e">
        <f aca="false">Y61*B61*C61</f>
        <v>#N/A</v>
      </c>
      <c r="E61" s="182" t="e">
        <f aca="false">D61*Z61</f>
        <v>#N/A</v>
      </c>
      <c r="F61" s="166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87"/>
      <c r="S61" s="187"/>
      <c r="T61" s="167"/>
      <c r="U61" s="167"/>
      <c r="V61" s="168"/>
      <c r="W61" s="167"/>
      <c r="X61" s="167"/>
      <c r="Y61" s="167"/>
      <c r="Z61" s="167"/>
      <c r="AA61" s="167"/>
    </row>
    <row r="62" customFormat="false" ht="12.75" hidden="false" customHeight="false" outlineLevel="0" collapsed="false">
      <c r="A62" s="182" t="e">
        <f aca="false">VLOOKUP(I62,DDEPM_USERS,2,FALSE())</f>
        <v>#N/A</v>
      </c>
      <c r="B62" s="183" t="e">
        <f aca="false">VLOOKUP(T62,DELIV_CONV,2,FALSE())</f>
        <v>#N/A</v>
      </c>
      <c r="C62" s="184" t="n">
        <f aca="false">S62-R62+1</f>
        <v>1</v>
      </c>
      <c r="D62" s="185" t="e">
        <f aca="false">Y62*B62*C62</f>
        <v>#N/A</v>
      </c>
      <c r="E62" s="182" t="e">
        <f aca="false">D62*Z62</f>
        <v>#N/A</v>
      </c>
      <c r="F62" s="162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88"/>
      <c r="S62" s="188"/>
      <c r="T62" s="163"/>
      <c r="U62" s="163"/>
      <c r="V62" s="165"/>
      <c r="W62" s="163"/>
      <c r="X62" s="163"/>
      <c r="Y62" s="163"/>
      <c r="Z62" s="163"/>
      <c r="AA62" s="163"/>
    </row>
    <row r="63" customFormat="false" ht="12.75" hidden="false" customHeight="false" outlineLevel="0" collapsed="false">
      <c r="A63" s="182" t="e">
        <f aca="false">VLOOKUP(I63,DDEPM_USERS,2,FALSE())</f>
        <v>#N/A</v>
      </c>
      <c r="B63" s="183" t="e">
        <f aca="false">VLOOKUP(T63,DELIV_CONV,2,FALSE())</f>
        <v>#N/A</v>
      </c>
      <c r="C63" s="184" t="n">
        <f aca="false">S63-R63+1</f>
        <v>1</v>
      </c>
      <c r="D63" s="185" t="e">
        <f aca="false">Y63*B63*C63</f>
        <v>#N/A</v>
      </c>
      <c r="E63" s="182" t="e">
        <f aca="false">D63*Z63</f>
        <v>#N/A</v>
      </c>
      <c r="F63" s="166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87"/>
      <c r="S63" s="187"/>
      <c r="T63" s="167"/>
      <c r="U63" s="167"/>
      <c r="V63" s="168"/>
      <c r="W63" s="167"/>
      <c r="X63" s="167"/>
      <c r="Y63" s="167"/>
      <c r="Z63" s="167"/>
      <c r="AA63" s="167"/>
    </row>
    <row r="64" customFormat="false" ht="12.75" hidden="false" customHeight="false" outlineLevel="0" collapsed="false">
      <c r="A64" s="182" t="e">
        <f aca="false">VLOOKUP(I64,DDEPM_USERS,2,FALSE())</f>
        <v>#N/A</v>
      </c>
      <c r="B64" s="183" t="e">
        <f aca="false">VLOOKUP(T64,DELIV_CONV,2,FALSE())</f>
        <v>#N/A</v>
      </c>
      <c r="C64" s="184" t="n">
        <f aca="false">S64-R64+1</f>
        <v>1</v>
      </c>
      <c r="D64" s="185" t="e">
        <f aca="false">Y64*B64*C64</f>
        <v>#N/A</v>
      </c>
      <c r="E64" s="182" t="e">
        <f aca="false">D64*Z64</f>
        <v>#N/A</v>
      </c>
      <c r="F64" s="162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88"/>
      <c r="S64" s="188"/>
      <c r="T64" s="163"/>
      <c r="U64" s="163"/>
      <c r="V64" s="165"/>
      <c r="W64" s="163"/>
      <c r="X64" s="163"/>
      <c r="Y64" s="163"/>
      <c r="Z64" s="163"/>
      <c r="AA64" s="163"/>
    </row>
    <row r="65" customFormat="false" ht="12.75" hidden="false" customHeight="false" outlineLevel="0" collapsed="false">
      <c r="A65" s="182" t="e">
        <f aca="false">VLOOKUP(I65,DDEPM_USERS,2,FALSE())</f>
        <v>#N/A</v>
      </c>
      <c r="B65" s="183" t="e">
        <f aca="false">VLOOKUP(T65,DELIV_CONV,2,FALSE())</f>
        <v>#N/A</v>
      </c>
      <c r="C65" s="184" t="n">
        <f aca="false">S65-R65+1</f>
        <v>1</v>
      </c>
      <c r="D65" s="185" t="e">
        <f aca="false">Y65*B65*C65</f>
        <v>#N/A</v>
      </c>
      <c r="E65" s="182" t="e">
        <f aca="false">D65*Z65</f>
        <v>#N/A</v>
      </c>
      <c r="F65" s="166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87"/>
      <c r="S65" s="187"/>
      <c r="T65" s="167"/>
      <c r="U65" s="167"/>
      <c r="V65" s="168"/>
      <c r="W65" s="167"/>
      <c r="X65" s="167"/>
      <c r="Y65" s="167"/>
      <c r="Z65" s="167"/>
      <c r="AA65" s="167"/>
    </row>
    <row r="66" customFormat="false" ht="12.75" hidden="false" customHeight="false" outlineLevel="0" collapsed="false">
      <c r="A66" s="182" t="e">
        <f aca="false">VLOOKUP(I66,DDEPM_USERS,2,FALSE())</f>
        <v>#N/A</v>
      </c>
      <c r="B66" s="183" t="e">
        <f aca="false">VLOOKUP(T66,DELIV_CONV,2,FALSE())</f>
        <v>#N/A</v>
      </c>
      <c r="C66" s="184" t="n">
        <f aca="false">S66-R66+1</f>
        <v>1</v>
      </c>
      <c r="D66" s="185" t="e">
        <f aca="false">Y66*B66*C66</f>
        <v>#N/A</v>
      </c>
      <c r="E66" s="182" t="e">
        <f aca="false">D66*Z66</f>
        <v>#N/A</v>
      </c>
      <c r="F66" s="162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88"/>
      <c r="S66" s="188"/>
      <c r="T66" s="163"/>
      <c r="U66" s="163"/>
      <c r="V66" s="165"/>
      <c r="W66" s="163"/>
      <c r="X66" s="163"/>
      <c r="Y66" s="163"/>
      <c r="Z66" s="163"/>
      <c r="AA66" s="163"/>
    </row>
    <row r="67" customFormat="false" ht="12.75" hidden="false" customHeight="false" outlineLevel="0" collapsed="false">
      <c r="A67" s="182" t="e">
        <f aca="false">VLOOKUP(I67,DDEPM_USERS,2,FALSE())</f>
        <v>#N/A</v>
      </c>
      <c r="B67" s="183" t="e">
        <f aca="false">VLOOKUP(T67,DELIV_CONV,2,FALSE())</f>
        <v>#N/A</v>
      </c>
      <c r="C67" s="184" t="n">
        <f aca="false">S67-R67+1</f>
        <v>1</v>
      </c>
      <c r="D67" s="185" t="e">
        <f aca="false">Y67*B67*C67</f>
        <v>#N/A</v>
      </c>
      <c r="E67" s="182" t="e">
        <f aca="false">D67*Z67</f>
        <v>#N/A</v>
      </c>
      <c r="F67" s="166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87"/>
      <c r="S67" s="187"/>
      <c r="T67" s="167"/>
      <c r="U67" s="167"/>
      <c r="V67" s="168"/>
      <c r="W67" s="167"/>
      <c r="X67" s="167"/>
      <c r="Y67" s="167"/>
      <c r="Z67" s="167"/>
      <c r="AA67" s="167"/>
    </row>
    <row r="68" customFormat="false" ht="12.75" hidden="false" customHeight="false" outlineLevel="0" collapsed="false">
      <c r="A68" s="182" t="e">
        <f aca="false">VLOOKUP(I68,DDEPM_USERS,2,FALSE())</f>
        <v>#N/A</v>
      </c>
      <c r="B68" s="183" t="e">
        <f aca="false">VLOOKUP(T68,DELIV_CONV,2,FALSE())</f>
        <v>#N/A</v>
      </c>
      <c r="C68" s="184" t="n">
        <f aca="false">S68-R68+1</f>
        <v>1</v>
      </c>
      <c r="D68" s="185" t="e">
        <f aca="false">Y68*B68*C68</f>
        <v>#N/A</v>
      </c>
      <c r="E68" s="182" t="e">
        <f aca="false">D68*Z68</f>
        <v>#N/A</v>
      </c>
      <c r="F68" s="162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88"/>
      <c r="S68" s="188"/>
      <c r="T68" s="163"/>
      <c r="U68" s="163"/>
      <c r="V68" s="165"/>
      <c r="W68" s="163"/>
      <c r="X68" s="163"/>
      <c r="Y68" s="163"/>
      <c r="Z68" s="163"/>
      <c r="AA68" s="163"/>
    </row>
    <row r="69" customFormat="false" ht="12.75" hidden="false" customHeight="false" outlineLevel="0" collapsed="false">
      <c r="A69" s="182" t="e">
        <f aca="false">VLOOKUP(I69,DDEPM_USERS,2,FALSE())</f>
        <v>#N/A</v>
      </c>
      <c r="B69" s="183" t="e">
        <f aca="false">VLOOKUP(T69,DELIV_CONV,2,FALSE())</f>
        <v>#N/A</v>
      </c>
      <c r="C69" s="184" t="n">
        <f aca="false">S69-R69+1</f>
        <v>1</v>
      </c>
      <c r="D69" s="185" t="e">
        <f aca="false">Y69*B69*C69</f>
        <v>#N/A</v>
      </c>
      <c r="E69" s="182" t="e">
        <f aca="false">D69*Z69</f>
        <v>#N/A</v>
      </c>
      <c r="F69" s="166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87"/>
      <c r="S69" s="187"/>
      <c r="T69" s="167"/>
      <c r="U69" s="167"/>
      <c r="V69" s="168"/>
      <c r="W69" s="167"/>
      <c r="X69" s="167"/>
      <c r="Y69" s="167"/>
      <c r="Z69" s="167"/>
      <c r="AA69" s="167"/>
    </row>
    <row r="70" customFormat="false" ht="12.75" hidden="false" customHeight="false" outlineLevel="0" collapsed="false">
      <c r="A70" s="182" t="e">
        <f aca="false">VLOOKUP(I70,DDEPM_USERS,2,FALSE())</f>
        <v>#N/A</v>
      </c>
      <c r="B70" s="183" t="e">
        <f aca="false">VLOOKUP(T70,DELIV_CONV,2,FALSE())</f>
        <v>#N/A</v>
      </c>
      <c r="C70" s="184" t="n">
        <f aca="false">S70-R70+1</f>
        <v>1</v>
      </c>
      <c r="D70" s="185" t="e">
        <f aca="false">Y70*B70*C70</f>
        <v>#N/A</v>
      </c>
      <c r="E70" s="182" t="e">
        <f aca="false">D70*Z70</f>
        <v>#N/A</v>
      </c>
      <c r="F70" s="162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88"/>
      <c r="S70" s="188"/>
      <c r="T70" s="163"/>
      <c r="U70" s="163"/>
      <c r="V70" s="165"/>
      <c r="W70" s="163"/>
      <c r="X70" s="163"/>
      <c r="Y70" s="163"/>
      <c r="Z70" s="163"/>
      <c r="AA70" s="163"/>
    </row>
    <row r="71" customFormat="false" ht="12.75" hidden="false" customHeight="false" outlineLevel="0" collapsed="false">
      <c r="A71" s="182" t="e">
        <f aca="false">VLOOKUP(I71,DDEPM_USERS,2,FALSE())</f>
        <v>#N/A</v>
      </c>
      <c r="B71" s="183" t="e">
        <f aca="false">VLOOKUP(T71,DELIV_CONV,2,FALSE())</f>
        <v>#N/A</v>
      </c>
      <c r="C71" s="184" t="n">
        <f aca="false">S71-R71+1</f>
        <v>1</v>
      </c>
      <c r="D71" s="185" t="e">
        <f aca="false">Y71*B71*C71</f>
        <v>#N/A</v>
      </c>
      <c r="E71" s="182" t="e">
        <f aca="false">D71*Z71</f>
        <v>#N/A</v>
      </c>
      <c r="F71" s="166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87"/>
      <c r="S71" s="187"/>
      <c r="T71" s="167"/>
      <c r="U71" s="167"/>
      <c r="V71" s="168"/>
      <c r="W71" s="167"/>
      <c r="X71" s="167"/>
      <c r="Y71" s="167"/>
      <c r="Z71" s="167"/>
      <c r="AA71" s="167"/>
    </row>
    <row r="72" customFormat="false" ht="12.75" hidden="false" customHeight="false" outlineLevel="0" collapsed="false">
      <c r="A72" s="182" t="e">
        <f aca="false">VLOOKUP(I72,DDEPM_USERS,2,FALSE())</f>
        <v>#N/A</v>
      </c>
      <c r="B72" s="183" t="e">
        <f aca="false">VLOOKUP(T72,DELIV_CONV,2,FALSE())</f>
        <v>#N/A</v>
      </c>
      <c r="C72" s="184" t="n">
        <f aca="false">S72-R72+1</f>
        <v>1</v>
      </c>
      <c r="D72" s="185" t="e">
        <f aca="false">Y72*B72*C72</f>
        <v>#N/A</v>
      </c>
      <c r="E72" s="182" t="e">
        <f aca="false">D72*Z72</f>
        <v>#N/A</v>
      </c>
      <c r="F72" s="162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88"/>
      <c r="S72" s="188"/>
      <c r="T72" s="163"/>
      <c r="U72" s="163"/>
      <c r="V72" s="165"/>
      <c r="W72" s="163"/>
      <c r="X72" s="163"/>
      <c r="Y72" s="163"/>
      <c r="Z72" s="163"/>
      <c r="AA72" s="163"/>
    </row>
    <row r="73" customFormat="false" ht="12.75" hidden="false" customHeight="false" outlineLevel="0" collapsed="false">
      <c r="A73" s="182" t="e">
        <f aca="false">VLOOKUP(I73,DDEPM_USERS,2,FALSE())</f>
        <v>#N/A</v>
      </c>
      <c r="B73" s="183" t="e">
        <f aca="false">VLOOKUP(T73,DELIV_CONV,2,FALSE())</f>
        <v>#N/A</v>
      </c>
      <c r="C73" s="184" t="n">
        <f aca="false">S73-R73+1</f>
        <v>1</v>
      </c>
      <c r="D73" s="185" t="e">
        <f aca="false">Y73*B73*C73</f>
        <v>#N/A</v>
      </c>
      <c r="E73" s="182" t="e">
        <f aca="false">D73*Z73</f>
        <v>#N/A</v>
      </c>
      <c r="F73" s="166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87"/>
      <c r="S73" s="187"/>
      <c r="T73" s="167"/>
      <c r="U73" s="167"/>
      <c r="V73" s="168"/>
      <c r="W73" s="167"/>
      <c r="X73" s="167"/>
      <c r="Y73" s="167"/>
      <c r="Z73" s="167"/>
      <c r="AA73" s="167"/>
    </row>
    <row r="74" customFormat="false" ht="12.75" hidden="false" customHeight="false" outlineLevel="0" collapsed="false">
      <c r="A74" s="182" t="e">
        <f aca="false">VLOOKUP(I74,DDEPM_USERS,2,FALSE())</f>
        <v>#N/A</v>
      </c>
      <c r="B74" s="183" t="e">
        <f aca="false">VLOOKUP(T74,DELIV_CONV,2,FALSE())</f>
        <v>#N/A</v>
      </c>
      <c r="C74" s="184" t="n">
        <f aca="false">S74-R74+1</f>
        <v>1</v>
      </c>
      <c r="D74" s="185" t="e">
        <f aca="false">Y74*B74*C74</f>
        <v>#N/A</v>
      </c>
      <c r="E74" s="182" t="e">
        <f aca="false">D74*Z74</f>
        <v>#N/A</v>
      </c>
      <c r="F74" s="162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88"/>
      <c r="S74" s="188"/>
      <c r="T74" s="163"/>
      <c r="U74" s="163"/>
      <c r="V74" s="165"/>
      <c r="W74" s="163"/>
      <c r="X74" s="163"/>
      <c r="Y74" s="163"/>
      <c r="Z74" s="163"/>
      <c r="AA74" s="163"/>
    </row>
    <row r="75" customFormat="false" ht="12.75" hidden="false" customHeight="false" outlineLevel="0" collapsed="false">
      <c r="A75" s="182" t="e">
        <f aca="false">VLOOKUP(I75,DDEPM_USERS,2,FALSE())</f>
        <v>#N/A</v>
      </c>
      <c r="B75" s="183" t="e">
        <f aca="false">VLOOKUP(T75,DELIV_CONV,2,FALSE())</f>
        <v>#N/A</v>
      </c>
      <c r="C75" s="184" t="n">
        <f aca="false">S75-R75+1</f>
        <v>1</v>
      </c>
      <c r="D75" s="185" t="e">
        <f aca="false">Y75*B75*C75</f>
        <v>#N/A</v>
      </c>
      <c r="E75" s="182" t="e">
        <f aca="false">D75*Z75</f>
        <v>#N/A</v>
      </c>
      <c r="F75" s="166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87"/>
      <c r="S75" s="187"/>
      <c r="T75" s="167"/>
      <c r="U75" s="167"/>
      <c r="V75" s="168"/>
      <c r="W75" s="167"/>
      <c r="X75" s="167"/>
      <c r="Y75" s="167"/>
      <c r="Z75" s="167"/>
      <c r="AA75" s="167"/>
    </row>
    <row r="76" customFormat="false" ht="12.75" hidden="false" customHeight="false" outlineLevel="0" collapsed="false">
      <c r="A76" s="182" t="e">
        <f aca="false">VLOOKUP(I76,DDEPM_USERS,2,FALSE())</f>
        <v>#N/A</v>
      </c>
      <c r="B76" s="183" t="e">
        <f aca="false">VLOOKUP(T76,DELIV_CONV,2,FALSE())</f>
        <v>#N/A</v>
      </c>
      <c r="C76" s="184" t="n">
        <f aca="false">S76-R76+1</f>
        <v>1</v>
      </c>
      <c r="D76" s="185" t="e">
        <f aca="false">Y76*B76*C76</f>
        <v>#N/A</v>
      </c>
      <c r="E76" s="182" t="e">
        <f aca="false">D76*Z76</f>
        <v>#N/A</v>
      </c>
      <c r="F76" s="162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88"/>
      <c r="S76" s="188"/>
      <c r="T76" s="163"/>
      <c r="U76" s="163"/>
      <c r="V76" s="165"/>
      <c r="W76" s="163"/>
      <c r="X76" s="163"/>
      <c r="Y76" s="163"/>
      <c r="Z76" s="163"/>
      <c r="AA76" s="163"/>
    </row>
    <row r="77" customFormat="false" ht="12.75" hidden="false" customHeight="false" outlineLevel="0" collapsed="false">
      <c r="A77" s="182" t="e">
        <f aca="false">VLOOKUP(I77,DDEPM_USERS,2,FALSE())</f>
        <v>#N/A</v>
      </c>
      <c r="B77" s="183" t="e">
        <f aca="false">VLOOKUP(T77,DELIV_CONV,2,FALSE())</f>
        <v>#N/A</v>
      </c>
      <c r="C77" s="184" t="n">
        <f aca="false">S77-R77+1</f>
        <v>1</v>
      </c>
      <c r="D77" s="185" t="e">
        <f aca="false">Y77*B77*C77</f>
        <v>#N/A</v>
      </c>
      <c r="E77" s="182" t="e">
        <f aca="false">D77*Z77</f>
        <v>#N/A</v>
      </c>
      <c r="F77" s="166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87"/>
      <c r="S77" s="187"/>
      <c r="T77" s="167"/>
      <c r="U77" s="167"/>
      <c r="V77" s="168"/>
      <c r="W77" s="167"/>
      <c r="X77" s="167"/>
      <c r="Y77" s="167"/>
      <c r="Z77" s="167"/>
      <c r="AA77" s="167"/>
    </row>
    <row r="78" customFormat="false" ht="12.75" hidden="false" customHeight="false" outlineLevel="0" collapsed="false">
      <c r="A78" s="182" t="e">
        <f aca="false">VLOOKUP(I78,DDEPM_USERS,2,FALSE())</f>
        <v>#N/A</v>
      </c>
      <c r="B78" s="183" t="e">
        <f aca="false">VLOOKUP(T78,DELIV_CONV,2,FALSE())</f>
        <v>#N/A</v>
      </c>
      <c r="C78" s="184" t="n">
        <f aca="false">S78-R78+1</f>
        <v>1</v>
      </c>
      <c r="D78" s="185" t="e">
        <f aca="false">Y78*B78*C78</f>
        <v>#N/A</v>
      </c>
      <c r="E78" s="182" t="e">
        <f aca="false">D78*Z78</f>
        <v>#N/A</v>
      </c>
      <c r="F78" s="162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88"/>
      <c r="S78" s="188"/>
      <c r="T78" s="163"/>
      <c r="U78" s="163"/>
      <c r="V78" s="165"/>
      <c r="W78" s="163"/>
      <c r="X78" s="163"/>
      <c r="Y78" s="163"/>
      <c r="Z78" s="163"/>
      <c r="AA78" s="163"/>
    </row>
    <row r="79" customFormat="false" ht="12.75" hidden="false" customHeight="false" outlineLevel="0" collapsed="false">
      <c r="A79" s="182" t="e">
        <f aca="false">VLOOKUP(I79,DDEPM_USERS,2,FALSE())</f>
        <v>#N/A</v>
      </c>
      <c r="B79" s="183" t="e">
        <f aca="false">VLOOKUP(T79,DELIV_CONV,2,FALSE())</f>
        <v>#N/A</v>
      </c>
      <c r="C79" s="184" t="n">
        <f aca="false">S79-R79+1</f>
        <v>1</v>
      </c>
      <c r="D79" s="185" t="e">
        <f aca="false">Y79*B79*C79</f>
        <v>#N/A</v>
      </c>
      <c r="E79" s="182" t="e">
        <f aca="false">D79*Z79</f>
        <v>#N/A</v>
      </c>
      <c r="F79" s="166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87"/>
      <c r="S79" s="187"/>
      <c r="T79" s="167"/>
      <c r="U79" s="167"/>
      <c r="V79" s="168"/>
      <c r="W79" s="167"/>
      <c r="X79" s="167"/>
      <c r="Y79" s="167"/>
      <c r="Z79" s="167"/>
      <c r="AA79" s="167"/>
    </row>
    <row r="80" customFormat="false" ht="12.75" hidden="false" customHeight="false" outlineLevel="0" collapsed="false">
      <c r="A80" s="182" t="e">
        <f aca="false">VLOOKUP(I80,DDEPM_USERS,2,FALSE())</f>
        <v>#N/A</v>
      </c>
      <c r="B80" s="183" t="e">
        <f aca="false">VLOOKUP(T80,DELIV_CONV,2,FALSE())</f>
        <v>#N/A</v>
      </c>
      <c r="C80" s="184" t="n">
        <f aca="false">S80-R80+1</f>
        <v>1</v>
      </c>
      <c r="D80" s="185" t="e">
        <f aca="false">Y80*B80*C80</f>
        <v>#N/A</v>
      </c>
      <c r="E80" s="182" t="e">
        <f aca="false">D80*Z80</f>
        <v>#N/A</v>
      </c>
      <c r="F80" s="162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88"/>
      <c r="S80" s="188"/>
      <c r="T80" s="163"/>
      <c r="U80" s="163"/>
      <c r="V80" s="165"/>
      <c r="W80" s="163"/>
      <c r="X80" s="163"/>
      <c r="Y80" s="163"/>
      <c r="Z80" s="163"/>
      <c r="AA80" s="163"/>
    </row>
    <row r="81" customFormat="false" ht="12.75" hidden="false" customHeight="false" outlineLevel="0" collapsed="false">
      <c r="A81" s="182" t="e">
        <f aca="false">VLOOKUP(I81,DDEPM_USERS,2,FALSE())</f>
        <v>#N/A</v>
      </c>
      <c r="B81" s="183" t="e">
        <f aca="false">VLOOKUP(T81,DELIV_CONV,2,FALSE())</f>
        <v>#N/A</v>
      </c>
      <c r="C81" s="184" t="n">
        <f aca="false">S81-R81+1</f>
        <v>1</v>
      </c>
      <c r="D81" s="185" t="e">
        <f aca="false">Y81*B81*C81</f>
        <v>#N/A</v>
      </c>
      <c r="E81" s="182" t="e">
        <f aca="false">D81*Z81</f>
        <v>#N/A</v>
      </c>
      <c r="F81" s="166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87"/>
      <c r="S81" s="187"/>
      <c r="T81" s="167"/>
      <c r="U81" s="167"/>
      <c r="V81" s="168"/>
      <c r="W81" s="167"/>
      <c r="X81" s="167"/>
      <c r="Y81" s="167"/>
      <c r="Z81" s="167"/>
      <c r="AA81" s="167"/>
    </row>
    <row r="82" customFormat="false" ht="12.75" hidden="false" customHeight="false" outlineLevel="0" collapsed="false">
      <c r="A82" s="182" t="e">
        <f aca="false">VLOOKUP(I82,DDEPM_USERS,2,FALSE())</f>
        <v>#N/A</v>
      </c>
      <c r="B82" s="183" t="e">
        <f aca="false">VLOOKUP(T82,DELIV_CONV,2,FALSE())</f>
        <v>#N/A</v>
      </c>
      <c r="C82" s="184" t="n">
        <f aca="false">S82-R82+1</f>
        <v>1</v>
      </c>
      <c r="D82" s="185" t="e">
        <f aca="false">Y82*B82*C82</f>
        <v>#N/A</v>
      </c>
      <c r="E82" s="182" t="e">
        <f aca="false">D82*Z82</f>
        <v>#N/A</v>
      </c>
      <c r="F82" s="162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88"/>
      <c r="S82" s="188"/>
      <c r="T82" s="163"/>
      <c r="U82" s="163"/>
      <c r="V82" s="165"/>
      <c r="W82" s="163"/>
      <c r="X82" s="163"/>
      <c r="Y82" s="163"/>
      <c r="Z82" s="163"/>
      <c r="AA82" s="163"/>
    </row>
    <row r="83" customFormat="false" ht="12.75" hidden="false" customHeight="false" outlineLevel="0" collapsed="false">
      <c r="A83" s="182" t="e">
        <f aca="false">VLOOKUP(I83,DDEPM_USERS,2,FALSE())</f>
        <v>#N/A</v>
      </c>
      <c r="B83" s="183" t="e">
        <f aca="false">VLOOKUP(T83,DELIV_CONV,2,FALSE())</f>
        <v>#N/A</v>
      </c>
      <c r="C83" s="184" t="n">
        <f aca="false">S83-R83+1</f>
        <v>1</v>
      </c>
      <c r="D83" s="185" t="e">
        <f aca="false">Y83*B83*C83</f>
        <v>#N/A</v>
      </c>
      <c r="E83" s="182" t="e">
        <f aca="false">D83*Z83</f>
        <v>#N/A</v>
      </c>
      <c r="F83" s="166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87"/>
      <c r="S83" s="187"/>
      <c r="T83" s="167"/>
      <c r="U83" s="167"/>
      <c r="V83" s="168"/>
      <c r="W83" s="167"/>
      <c r="X83" s="167"/>
      <c r="Y83" s="167"/>
      <c r="Z83" s="167"/>
      <c r="AA83" s="167"/>
    </row>
    <row r="84" customFormat="false" ht="12.75" hidden="false" customHeight="false" outlineLevel="0" collapsed="false">
      <c r="A84" s="182" t="e">
        <f aca="false">VLOOKUP(I84,DDEPM_USERS,2,FALSE())</f>
        <v>#N/A</v>
      </c>
      <c r="B84" s="183" t="e">
        <f aca="false">VLOOKUP(T84,DELIV_CONV,2,FALSE())</f>
        <v>#N/A</v>
      </c>
      <c r="C84" s="184" t="n">
        <f aca="false">S84-R84+1</f>
        <v>1</v>
      </c>
      <c r="D84" s="185" t="e">
        <f aca="false">Y84*B84*C84</f>
        <v>#N/A</v>
      </c>
      <c r="E84" s="182" t="e">
        <f aca="false">D84*Z84</f>
        <v>#N/A</v>
      </c>
      <c r="F84" s="162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88"/>
      <c r="S84" s="188"/>
      <c r="T84" s="163"/>
      <c r="U84" s="163"/>
      <c r="V84" s="165"/>
      <c r="W84" s="163"/>
      <c r="X84" s="163"/>
      <c r="Y84" s="163"/>
      <c r="Z84" s="163"/>
      <c r="AA84" s="163"/>
    </row>
    <row r="85" customFormat="false" ht="12.75" hidden="false" customHeight="false" outlineLevel="0" collapsed="false">
      <c r="A85" s="182" t="e">
        <f aca="false">VLOOKUP(I85,DDEPM_USERS,2,FALSE())</f>
        <v>#N/A</v>
      </c>
      <c r="B85" s="183" t="e">
        <f aca="false">VLOOKUP(T85,DELIV_CONV,2,FALSE())</f>
        <v>#N/A</v>
      </c>
      <c r="C85" s="184" t="n">
        <f aca="false">S85-R85+1</f>
        <v>1</v>
      </c>
      <c r="D85" s="185" t="e">
        <f aca="false">Y85*B85*C85</f>
        <v>#N/A</v>
      </c>
      <c r="E85" s="182" t="e">
        <f aca="false">D85*Z85</f>
        <v>#N/A</v>
      </c>
      <c r="F85" s="166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87"/>
      <c r="S85" s="187"/>
      <c r="T85" s="167"/>
      <c r="U85" s="167"/>
      <c r="V85" s="168"/>
      <c r="W85" s="167"/>
      <c r="X85" s="167"/>
      <c r="Y85" s="167"/>
      <c r="Z85" s="167"/>
      <c r="AA85" s="167"/>
    </row>
    <row r="86" customFormat="false" ht="12.75" hidden="false" customHeight="false" outlineLevel="0" collapsed="false">
      <c r="A86" s="182" t="e">
        <f aca="false">VLOOKUP(I86,DDEPM_USERS,2,FALSE())</f>
        <v>#N/A</v>
      </c>
      <c r="B86" s="183" t="e">
        <f aca="false">VLOOKUP(T86,DELIV_CONV,2,FALSE())</f>
        <v>#N/A</v>
      </c>
      <c r="C86" s="184" t="n">
        <f aca="false">S86-R86+1</f>
        <v>1</v>
      </c>
      <c r="D86" s="185" t="e">
        <f aca="false">Y86*B86*C86</f>
        <v>#N/A</v>
      </c>
      <c r="E86" s="182" t="e">
        <f aca="false">D86*Z86</f>
        <v>#N/A</v>
      </c>
      <c r="F86" s="162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88"/>
      <c r="S86" s="188"/>
      <c r="T86" s="163"/>
      <c r="U86" s="163"/>
      <c r="V86" s="165"/>
      <c r="W86" s="163"/>
      <c r="X86" s="163"/>
      <c r="Y86" s="163"/>
      <c r="Z86" s="163"/>
      <c r="AA86" s="163"/>
    </row>
    <row r="87" customFormat="false" ht="12.75" hidden="false" customHeight="false" outlineLevel="0" collapsed="false">
      <c r="A87" s="182" t="e">
        <f aca="false">VLOOKUP(I87,DDEPM_USERS,2,FALSE())</f>
        <v>#N/A</v>
      </c>
      <c r="B87" s="183" t="e">
        <f aca="false">VLOOKUP(T87,DELIV_CONV,2,FALSE())</f>
        <v>#N/A</v>
      </c>
      <c r="C87" s="184" t="n">
        <f aca="false">S87-R87+1</f>
        <v>1</v>
      </c>
      <c r="D87" s="185" t="e">
        <f aca="false">Y87*B87*C87</f>
        <v>#N/A</v>
      </c>
      <c r="E87" s="182" t="e">
        <f aca="false">D87*Z87</f>
        <v>#N/A</v>
      </c>
      <c r="F87" s="166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87"/>
      <c r="S87" s="187"/>
      <c r="T87" s="167"/>
      <c r="U87" s="167"/>
      <c r="V87" s="168"/>
      <c r="W87" s="167"/>
      <c r="X87" s="167"/>
      <c r="Y87" s="167"/>
      <c r="Z87" s="167"/>
      <c r="AA87" s="167"/>
    </row>
    <row r="88" customFormat="false" ht="12.75" hidden="false" customHeight="false" outlineLevel="0" collapsed="false">
      <c r="A88" s="182" t="e">
        <f aca="false">VLOOKUP(I88,DDEPM_USERS,2,FALSE())</f>
        <v>#N/A</v>
      </c>
      <c r="B88" s="183" t="e">
        <f aca="false">VLOOKUP(T88,DELIV_CONV,2,FALSE())</f>
        <v>#N/A</v>
      </c>
      <c r="C88" s="184" t="n">
        <f aca="false">S88-R88+1</f>
        <v>1</v>
      </c>
      <c r="D88" s="185" t="e">
        <f aca="false">Y88*B88*C88</f>
        <v>#N/A</v>
      </c>
      <c r="E88" s="182" t="e">
        <f aca="false">D88*Z88</f>
        <v>#N/A</v>
      </c>
      <c r="F88" s="162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88"/>
      <c r="S88" s="188"/>
      <c r="T88" s="163"/>
      <c r="U88" s="163"/>
      <c r="V88" s="165"/>
      <c r="W88" s="163"/>
      <c r="X88" s="163"/>
      <c r="Y88" s="163"/>
      <c r="Z88" s="163"/>
      <c r="AA88" s="163"/>
    </row>
    <row r="89" customFormat="false" ht="12.75" hidden="false" customHeight="false" outlineLevel="0" collapsed="false">
      <c r="A89" s="182" t="e">
        <f aca="false">VLOOKUP(I89,DDEPM_USERS,2,FALSE())</f>
        <v>#N/A</v>
      </c>
      <c r="B89" s="183" t="e">
        <f aca="false">VLOOKUP(T89,DELIV_CONV,2,FALSE())</f>
        <v>#N/A</v>
      </c>
      <c r="C89" s="184" t="n">
        <f aca="false">S89-R89+1</f>
        <v>1</v>
      </c>
      <c r="D89" s="185" t="e">
        <f aca="false">Y89*B89*C89</f>
        <v>#N/A</v>
      </c>
      <c r="E89" s="182" t="e">
        <f aca="false">D89*Z89</f>
        <v>#N/A</v>
      </c>
      <c r="F89" s="166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87"/>
      <c r="S89" s="187"/>
      <c r="T89" s="167"/>
      <c r="U89" s="167"/>
      <c r="V89" s="168"/>
      <c r="W89" s="167"/>
      <c r="X89" s="167"/>
      <c r="Y89" s="167"/>
      <c r="Z89" s="167"/>
      <c r="AA89" s="167"/>
    </row>
    <row r="90" customFormat="false" ht="12.75" hidden="false" customHeight="false" outlineLevel="0" collapsed="false">
      <c r="A90" s="182" t="e">
        <f aca="false">VLOOKUP(I90,DDEPM_USERS,2,FALSE())</f>
        <v>#N/A</v>
      </c>
      <c r="B90" s="183" t="e">
        <f aca="false">VLOOKUP(T90,DELIV_CONV,2,FALSE())</f>
        <v>#N/A</v>
      </c>
      <c r="C90" s="184" t="n">
        <f aca="false">S90-R90+1</f>
        <v>1</v>
      </c>
      <c r="D90" s="185" t="e">
        <f aca="false">Y90*B90*C90</f>
        <v>#N/A</v>
      </c>
      <c r="E90" s="182" t="e">
        <f aca="false">D90*Z90</f>
        <v>#N/A</v>
      </c>
      <c r="F90" s="162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88"/>
      <c r="S90" s="188"/>
      <c r="T90" s="163"/>
      <c r="U90" s="163"/>
      <c r="V90" s="165"/>
      <c r="W90" s="163"/>
      <c r="X90" s="163"/>
      <c r="Y90" s="163"/>
      <c r="Z90" s="163"/>
      <c r="AA90" s="163"/>
    </row>
    <row r="91" customFormat="false" ht="12.75" hidden="false" customHeight="false" outlineLevel="0" collapsed="false">
      <c r="A91" s="182" t="e">
        <f aca="false">VLOOKUP(I91,DDEPM_USERS,2,FALSE())</f>
        <v>#N/A</v>
      </c>
      <c r="B91" s="183" t="e">
        <f aca="false">VLOOKUP(T91,DELIV_CONV,2,FALSE())</f>
        <v>#N/A</v>
      </c>
      <c r="C91" s="184" t="n">
        <f aca="false">S91-R91+1</f>
        <v>1</v>
      </c>
      <c r="D91" s="185" t="e">
        <f aca="false">Y91*B91*C91</f>
        <v>#N/A</v>
      </c>
      <c r="E91" s="182" t="e">
        <f aca="false">D91*Z91</f>
        <v>#N/A</v>
      </c>
      <c r="F91" s="166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87"/>
      <c r="S91" s="187"/>
      <c r="T91" s="167"/>
      <c r="U91" s="167"/>
      <c r="V91" s="168"/>
      <c r="W91" s="167"/>
      <c r="X91" s="167"/>
      <c r="Y91" s="167"/>
      <c r="Z91" s="167"/>
      <c r="AA91" s="167"/>
    </row>
    <row r="92" customFormat="false" ht="12.75" hidden="false" customHeight="false" outlineLevel="0" collapsed="false">
      <c r="A92" s="182" t="e">
        <f aca="false">VLOOKUP(I92,DDEPM_USERS,2,FALSE())</f>
        <v>#N/A</v>
      </c>
      <c r="B92" s="183" t="e">
        <f aca="false">VLOOKUP(T92,DELIV_CONV,2,FALSE())</f>
        <v>#N/A</v>
      </c>
      <c r="C92" s="184" t="n">
        <f aca="false">S92-R92+1</f>
        <v>1</v>
      </c>
      <c r="D92" s="185" t="e">
        <f aca="false">Y92*B92*C92</f>
        <v>#N/A</v>
      </c>
      <c r="E92" s="182" t="e">
        <f aca="false">D92*Z92</f>
        <v>#N/A</v>
      </c>
      <c r="F92" s="162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88"/>
      <c r="S92" s="188"/>
      <c r="T92" s="163"/>
      <c r="U92" s="163"/>
      <c r="V92" s="165"/>
      <c r="W92" s="163"/>
      <c r="X92" s="163"/>
      <c r="Y92" s="163"/>
      <c r="Z92" s="163"/>
      <c r="AA92" s="163"/>
    </row>
    <row r="93" customFormat="false" ht="12.75" hidden="false" customHeight="false" outlineLevel="0" collapsed="false">
      <c r="A93" s="182" t="e">
        <f aca="false">VLOOKUP(I93,DDEPM_USERS,2,FALSE())</f>
        <v>#N/A</v>
      </c>
      <c r="B93" s="183" t="e">
        <f aca="false">VLOOKUP(T93,DELIV_CONV,2,FALSE())</f>
        <v>#N/A</v>
      </c>
      <c r="C93" s="184" t="n">
        <f aca="false">S93-R93+1</f>
        <v>1</v>
      </c>
      <c r="D93" s="185" t="e">
        <f aca="false">Y93*B93*C93</f>
        <v>#N/A</v>
      </c>
      <c r="E93" s="182" t="e">
        <f aca="false">D93*Z93</f>
        <v>#N/A</v>
      </c>
      <c r="F93" s="166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87"/>
      <c r="S93" s="187"/>
      <c r="T93" s="167"/>
      <c r="U93" s="167"/>
      <c r="V93" s="168"/>
      <c r="W93" s="167"/>
      <c r="X93" s="167"/>
      <c r="Y93" s="167"/>
      <c r="Z93" s="167"/>
      <c r="AA93" s="167"/>
    </row>
    <row r="94" customFormat="false" ht="12.75" hidden="false" customHeight="false" outlineLevel="0" collapsed="false">
      <c r="A94" s="182" t="e">
        <f aca="false">VLOOKUP(I94,DDEPM_USERS,2,FALSE())</f>
        <v>#N/A</v>
      </c>
      <c r="B94" s="183" t="e">
        <f aca="false">VLOOKUP(T94,DELIV_CONV,2,FALSE())</f>
        <v>#N/A</v>
      </c>
      <c r="C94" s="184" t="n">
        <f aca="false">S94-R94+1</f>
        <v>1</v>
      </c>
      <c r="D94" s="185" t="e">
        <f aca="false">Y94*B94*C94</f>
        <v>#N/A</v>
      </c>
      <c r="E94" s="182" t="e">
        <f aca="false">D94*Z94</f>
        <v>#N/A</v>
      </c>
      <c r="F94" s="162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88"/>
      <c r="S94" s="188"/>
      <c r="T94" s="163"/>
      <c r="U94" s="163"/>
      <c r="V94" s="165"/>
      <c r="W94" s="163"/>
      <c r="X94" s="163"/>
      <c r="Y94" s="163"/>
      <c r="Z94" s="163"/>
      <c r="AA94" s="163"/>
    </row>
    <row r="95" customFormat="false" ht="12.75" hidden="false" customHeight="false" outlineLevel="0" collapsed="false">
      <c r="A95" s="182" t="e">
        <f aca="false">VLOOKUP(I95,DDEPM_USERS,2,FALSE())</f>
        <v>#N/A</v>
      </c>
      <c r="B95" s="183" t="e">
        <f aca="false">VLOOKUP(T95,DELIV_CONV,2,FALSE())</f>
        <v>#N/A</v>
      </c>
      <c r="C95" s="184" t="n">
        <f aca="false">S95-R95+1</f>
        <v>1</v>
      </c>
      <c r="D95" s="185" t="e">
        <f aca="false">Y95*B95*C95</f>
        <v>#N/A</v>
      </c>
      <c r="E95" s="182" t="e">
        <f aca="false">D95*Z95</f>
        <v>#N/A</v>
      </c>
      <c r="F95" s="166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87"/>
      <c r="S95" s="187"/>
      <c r="T95" s="167"/>
      <c r="U95" s="167"/>
      <c r="V95" s="168"/>
      <c r="W95" s="167"/>
      <c r="X95" s="167"/>
      <c r="Y95" s="167"/>
      <c r="Z95" s="167"/>
      <c r="AA95" s="167"/>
    </row>
    <row r="96" customFormat="false" ht="12.75" hidden="false" customHeight="false" outlineLevel="0" collapsed="false">
      <c r="A96" s="182" t="e">
        <f aca="false">VLOOKUP(I96,DDEPM_USERS,2,FALSE())</f>
        <v>#N/A</v>
      </c>
      <c r="B96" s="183" t="e">
        <f aca="false">VLOOKUP(T96,DELIV_CONV,2,FALSE())</f>
        <v>#N/A</v>
      </c>
      <c r="C96" s="184" t="n">
        <f aca="false">S96-R96+1</f>
        <v>1</v>
      </c>
      <c r="D96" s="185" t="e">
        <f aca="false">Y96*B96*C96</f>
        <v>#N/A</v>
      </c>
      <c r="E96" s="182" t="e">
        <f aca="false">D96*Z96</f>
        <v>#N/A</v>
      </c>
      <c r="F96" s="162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88"/>
      <c r="S96" s="188"/>
      <c r="T96" s="163"/>
      <c r="U96" s="163"/>
      <c r="V96" s="165"/>
      <c r="W96" s="163"/>
      <c r="X96" s="163"/>
      <c r="Y96" s="163"/>
      <c r="Z96" s="163"/>
      <c r="AA96" s="163"/>
    </row>
    <row r="97" customFormat="false" ht="12.75" hidden="false" customHeight="false" outlineLevel="0" collapsed="false">
      <c r="A97" s="182" t="e">
        <f aca="false">VLOOKUP(I97,DDEPM_USERS,2,FALSE())</f>
        <v>#N/A</v>
      </c>
      <c r="B97" s="183" t="e">
        <f aca="false">VLOOKUP(T97,DELIV_CONV,2,FALSE())</f>
        <v>#N/A</v>
      </c>
      <c r="C97" s="184" t="n">
        <f aca="false">S97-R97+1</f>
        <v>1</v>
      </c>
      <c r="D97" s="185" t="e">
        <f aca="false">Y97*B97*C97</f>
        <v>#N/A</v>
      </c>
      <c r="E97" s="182" t="e">
        <f aca="false">D97*Z97</f>
        <v>#N/A</v>
      </c>
      <c r="F97" s="166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87"/>
      <c r="S97" s="187"/>
      <c r="T97" s="167"/>
      <c r="U97" s="167"/>
      <c r="V97" s="168"/>
      <c r="W97" s="167"/>
      <c r="X97" s="167"/>
      <c r="Y97" s="167"/>
      <c r="Z97" s="167"/>
      <c r="AA97" s="167"/>
    </row>
    <row r="98" customFormat="false" ht="12.75" hidden="false" customHeight="false" outlineLevel="0" collapsed="false">
      <c r="A98" s="182" t="e">
        <f aca="false">VLOOKUP(I98,DDEPM_USERS,2,FALSE())</f>
        <v>#N/A</v>
      </c>
      <c r="B98" s="183" t="e">
        <f aca="false">VLOOKUP(T98,DELIV_CONV,2,FALSE())</f>
        <v>#N/A</v>
      </c>
      <c r="C98" s="184" t="n">
        <f aca="false">S98-R98+1</f>
        <v>1</v>
      </c>
      <c r="D98" s="185" t="e">
        <f aca="false">Y98*B98*C98</f>
        <v>#N/A</v>
      </c>
      <c r="E98" s="182" t="e">
        <f aca="false">D98*Z98</f>
        <v>#N/A</v>
      </c>
      <c r="F98" s="162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88"/>
      <c r="S98" s="188"/>
      <c r="T98" s="163"/>
      <c r="U98" s="163"/>
      <c r="V98" s="165"/>
      <c r="W98" s="163"/>
      <c r="X98" s="163"/>
      <c r="Y98" s="163"/>
      <c r="Z98" s="163"/>
      <c r="AA98" s="163"/>
    </row>
    <row r="99" customFormat="false" ht="12.75" hidden="false" customHeight="false" outlineLevel="0" collapsed="false">
      <c r="A99" s="182" t="e">
        <f aca="false">VLOOKUP(I99,DDEPM_USERS,2,FALSE())</f>
        <v>#N/A</v>
      </c>
      <c r="B99" s="183" t="e">
        <f aca="false">VLOOKUP(T99,DELIV_CONV,2,FALSE())</f>
        <v>#N/A</v>
      </c>
      <c r="C99" s="184" t="n">
        <f aca="false">S99-R99+1</f>
        <v>1</v>
      </c>
      <c r="D99" s="185" t="e">
        <f aca="false">Y99*B99*C99</f>
        <v>#N/A</v>
      </c>
      <c r="E99" s="182" t="e">
        <f aca="false">D99*Z99</f>
        <v>#N/A</v>
      </c>
      <c r="F99" s="166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87"/>
      <c r="S99" s="187"/>
      <c r="T99" s="167"/>
      <c r="U99" s="167"/>
      <c r="V99" s="168"/>
      <c r="W99" s="167"/>
      <c r="X99" s="167"/>
      <c r="Y99" s="167"/>
      <c r="Z99" s="167"/>
      <c r="AA99" s="167"/>
    </row>
    <row r="100" customFormat="false" ht="12.75" hidden="false" customHeight="false" outlineLevel="0" collapsed="false">
      <c r="A100" s="182" t="e">
        <f aca="false">VLOOKUP(I100,DDEPM_USERS,2,FALSE())</f>
        <v>#N/A</v>
      </c>
      <c r="B100" s="183" t="e">
        <f aca="false">VLOOKUP(T100,DELIV_CONV,2,FALSE())</f>
        <v>#N/A</v>
      </c>
      <c r="C100" s="184" t="n">
        <f aca="false">S100-R100+1</f>
        <v>1</v>
      </c>
      <c r="D100" s="185" t="e">
        <f aca="false">Y100*B100*C100</f>
        <v>#N/A</v>
      </c>
      <c r="E100" s="182" t="e">
        <f aca="false">D100*Z100</f>
        <v>#N/A</v>
      </c>
      <c r="F100" s="162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88"/>
      <c r="S100" s="188"/>
      <c r="T100" s="163"/>
      <c r="U100" s="163"/>
      <c r="V100" s="165"/>
      <c r="W100" s="163"/>
      <c r="X100" s="163"/>
      <c r="Y100" s="163"/>
      <c r="Z100" s="163"/>
      <c r="AA100" s="163"/>
    </row>
    <row r="101" customFormat="false" ht="12.75" hidden="false" customHeight="false" outlineLevel="0" collapsed="false">
      <c r="A101" s="182" t="e">
        <f aca="false">VLOOKUP(I101,DDEPM_USERS,2,FALSE())</f>
        <v>#N/A</v>
      </c>
      <c r="B101" s="183" t="e">
        <f aca="false">VLOOKUP(T101,DELIV_CONV,2,FALSE())</f>
        <v>#N/A</v>
      </c>
      <c r="C101" s="184" t="n">
        <f aca="false">S101-R101+1</f>
        <v>1</v>
      </c>
      <c r="D101" s="185" t="e">
        <f aca="false">Y101*B101*C101</f>
        <v>#N/A</v>
      </c>
      <c r="E101" s="182" t="e">
        <f aca="false">D101*Z101</f>
        <v>#N/A</v>
      </c>
      <c r="F101" s="166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87"/>
      <c r="S101" s="187"/>
      <c r="T101" s="167"/>
      <c r="U101" s="167"/>
      <c r="V101" s="168"/>
      <c r="W101" s="167"/>
      <c r="X101" s="167"/>
      <c r="Y101" s="167"/>
      <c r="Z101" s="167"/>
      <c r="AA101" s="167"/>
    </row>
    <row r="102" customFormat="false" ht="12.75" hidden="false" customHeight="false" outlineLevel="0" collapsed="false">
      <c r="A102" s="182" t="e">
        <f aca="false">VLOOKUP(I102,DDEPM_USERS,2,FALSE())</f>
        <v>#N/A</v>
      </c>
      <c r="B102" s="183" t="e">
        <f aca="false">VLOOKUP(T102,DELIV_CONV,2,FALSE())</f>
        <v>#N/A</v>
      </c>
      <c r="C102" s="184" t="n">
        <f aca="false">S102-R102+1</f>
        <v>1</v>
      </c>
      <c r="D102" s="185" t="e">
        <f aca="false">Y102*B102*C102</f>
        <v>#N/A</v>
      </c>
      <c r="E102" s="182" t="e">
        <f aca="false">D102*Z102</f>
        <v>#N/A</v>
      </c>
      <c r="F102" s="162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88"/>
      <c r="S102" s="188"/>
      <c r="T102" s="163"/>
      <c r="U102" s="163"/>
      <c r="V102" s="165"/>
      <c r="W102" s="163"/>
      <c r="X102" s="163"/>
      <c r="Y102" s="163"/>
      <c r="Z102" s="163"/>
      <c r="AA102" s="163"/>
    </row>
    <row r="103" customFormat="false" ht="12.75" hidden="false" customHeight="false" outlineLevel="0" collapsed="false">
      <c r="A103" s="182" t="e">
        <f aca="false">VLOOKUP(I103,DDEPM_USERS,2,FALSE())</f>
        <v>#N/A</v>
      </c>
      <c r="B103" s="183" t="e">
        <f aca="false">VLOOKUP(T103,DELIV_CONV,2,FALSE())</f>
        <v>#N/A</v>
      </c>
      <c r="C103" s="184" t="n">
        <f aca="false">S103-R103+1</f>
        <v>1</v>
      </c>
      <c r="D103" s="185" t="e">
        <f aca="false">Y103*B103*C103</f>
        <v>#N/A</v>
      </c>
      <c r="E103" s="182" t="e">
        <f aca="false">D103*Z103</f>
        <v>#N/A</v>
      </c>
      <c r="F103" s="166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87"/>
      <c r="S103" s="187"/>
      <c r="T103" s="167"/>
      <c r="U103" s="167"/>
      <c r="V103" s="168"/>
      <c r="W103" s="167"/>
      <c r="X103" s="167"/>
      <c r="Y103" s="167"/>
      <c r="Z103" s="167"/>
      <c r="AA103" s="167"/>
    </row>
    <row r="104" customFormat="false" ht="12.75" hidden="false" customHeight="false" outlineLevel="0" collapsed="false">
      <c r="A104" s="182" t="e">
        <f aca="false">VLOOKUP(I104,DDEPM_USERS,2,FALSE())</f>
        <v>#N/A</v>
      </c>
      <c r="B104" s="183" t="e">
        <f aca="false">VLOOKUP(T104,DELIV_CONV,2,FALSE())</f>
        <v>#N/A</v>
      </c>
      <c r="C104" s="184" t="n">
        <f aca="false">S104-R104+1</f>
        <v>1</v>
      </c>
      <c r="D104" s="185" t="e">
        <f aca="false">Y104*B104*C104</f>
        <v>#N/A</v>
      </c>
      <c r="E104" s="182" t="e">
        <f aca="false">D104*Z104</f>
        <v>#N/A</v>
      </c>
      <c r="F104" s="162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88"/>
      <c r="S104" s="188"/>
      <c r="T104" s="163"/>
      <c r="U104" s="163"/>
      <c r="V104" s="165"/>
      <c r="W104" s="163"/>
      <c r="X104" s="163"/>
      <c r="Y104" s="163"/>
      <c r="Z104" s="163"/>
      <c r="AA104" s="163"/>
    </row>
    <row r="105" customFormat="false" ht="12.75" hidden="false" customHeight="false" outlineLevel="0" collapsed="false">
      <c r="A105" s="182" t="e">
        <f aca="false">VLOOKUP(I105,DDEPM_USERS,2,FALSE())</f>
        <v>#N/A</v>
      </c>
      <c r="B105" s="183" t="e">
        <f aca="false">VLOOKUP(T105,DELIV_CONV,2,FALSE())</f>
        <v>#N/A</v>
      </c>
      <c r="C105" s="184" t="n">
        <f aca="false">S105-R105+1</f>
        <v>1</v>
      </c>
      <c r="D105" s="185" t="e">
        <f aca="false">Y105*B105*C105</f>
        <v>#N/A</v>
      </c>
      <c r="E105" s="182" t="e">
        <f aca="false">D105*Z105</f>
        <v>#N/A</v>
      </c>
      <c r="F105" s="166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87"/>
      <c r="S105" s="187"/>
      <c r="T105" s="167"/>
      <c r="U105" s="167"/>
      <c r="V105" s="168"/>
      <c r="W105" s="167"/>
      <c r="X105" s="167"/>
      <c r="Y105" s="167"/>
      <c r="Z105" s="167"/>
      <c r="AA105" s="167"/>
    </row>
    <row r="106" customFormat="false" ht="12.75" hidden="false" customHeight="false" outlineLevel="0" collapsed="false">
      <c r="A106" s="182" t="e">
        <f aca="false">VLOOKUP(I106,DDEPM_USERS,2,FALSE())</f>
        <v>#N/A</v>
      </c>
      <c r="B106" s="183" t="e">
        <f aca="false">VLOOKUP(T106,DELIV_CONV,2,FALSE())</f>
        <v>#N/A</v>
      </c>
      <c r="C106" s="184" t="n">
        <f aca="false">S106-R106+1</f>
        <v>1</v>
      </c>
      <c r="D106" s="185" t="e">
        <f aca="false">Y106*B106*C106</f>
        <v>#N/A</v>
      </c>
      <c r="E106" s="182" t="e">
        <f aca="false">D106*Z106</f>
        <v>#N/A</v>
      </c>
      <c r="F106" s="162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88"/>
      <c r="S106" s="188"/>
      <c r="T106" s="163"/>
      <c r="U106" s="163"/>
      <c r="V106" s="165"/>
      <c r="W106" s="163"/>
      <c r="X106" s="163"/>
      <c r="Y106" s="163"/>
      <c r="Z106" s="163"/>
      <c r="AA106" s="163"/>
    </row>
    <row r="107" customFormat="false" ht="12.75" hidden="false" customHeight="false" outlineLevel="0" collapsed="false">
      <c r="A107" s="182" t="e">
        <f aca="false">VLOOKUP(I107,DDEPM_USERS,2,FALSE())</f>
        <v>#N/A</v>
      </c>
      <c r="B107" s="183" t="e">
        <f aca="false">VLOOKUP(T107,DELIV_CONV,2,FALSE())</f>
        <v>#N/A</v>
      </c>
      <c r="C107" s="184" t="n">
        <f aca="false">S107-R107+1</f>
        <v>1</v>
      </c>
      <c r="D107" s="185" t="e">
        <f aca="false">Y107*B107*C107</f>
        <v>#N/A</v>
      </c>
      <c r="E107" s="182" t="e">
        <f aca="false">D107*Z107</f>
        <v>#N/A</v>
      </c>
      <c r="F107" s="166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87"/>
      <c r="S107" s="187"/>
      <c r="T107" s="167"/>
      <c r="U107" s="167"/>
      <c r="V107" s="168"/>
      <c r="W107" s="167"/>
      <c r="X107" s="167"/>
      <c r="Y107" s="167"/>
      <c r="Z107" s="167"/>
      <c r="AA107" s="167"/>
    </row>
    <row r="108" customFormat="false" ht="12.75" hidden="false" customHeight="false" outlineLevel="0" collapsed="false">
      <c r="A108" s="182" t="e">
        <f aca="false">VLOOKUP(I108,DDEPM_USERS,2,FALSE())</f>
        <v>#N/A</v>
      </c>
      <c r="B108" s="183" t="e">
        <f aca="false">VLOOKUP(T108,DELIV_CONV,2,FALSE())</f>
        <v>#N/A</v>
      </c>
      <c r="C108" s="184" t="n">
        <f aca="false">S108-R108+1</f>
        <v>1</v>
      </c>
      <c r="D108" s="185" t="e">
        <f aca="false">Y108*B108*C108</f>
        <v>#N/A</v>
      </c>
      <c r="E108" s="182" t="e">
        <f aca="false">D108*Z108</f>
        <v>#N/A</v>
      </c>
      <c r="F108" s="162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88"/>
      <c r="S108" s="188"/>
      <c r="T108" s="163"/>
      <c r="U108" s="163"/>
      <c r="V108" s="165"/>
      <c r="W108" s="163"/>
      <c r="X108" s="163"/>
      <c r="Y108" s="163"/>
      <c r="Z108" s="163"/>
      <c r="AA108" s="163"/>
    </row>
    <row r="109" customFormat="false" ht="12.75" hidden="false" customHeight="false" outlineLevel="0" collapsed="false">
      <c r="A109" s="182" t="e">
        <f aca="false">VLOOKUP(I109,DDEPM_USERS,2,FALSE())</f>
        <v>#N/A</v>
      </c>
      <c r="B109" s="183" t="e">
        <f aca="false">VLOOKUP(T109,DELIV_CONV,2,FALSE())</f>
        <v>#N/A</v>
      </c>
      <c r="C109" s="184" t="n">
        <f aca="false">S109-R109+1</f>
        <v>1</v>
      </c>
      <c r="D109" s="185" t="e">
        <f aca="false">Y109*B109*C109</f>
        <v>#N/A</v>
      </c>
      <c r="E109" s="182" t="e">
        <f aca="false">D109*Z109</f>
        <v>#N/A</v>
      </c>
      <c r="F109" s="166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87"/>
      <c r="S109" s="187"/>
      <c r="T109" s="167"/>
      <c r="U109" s="167"/>
      <c r="V109" s="168"/>
      <c r="W109" s="167"/>
      <c r="X109" s="167"/>
      <c r="Y109" s="167"/>
      <c r="Z109" s="167"/>
      <c r="AA109" s="167"/>
    </row>
    <row r="110" customFormat="false" ht="12.75" hidden="false" customHeight="false" outlineLevel="0" collapsed="false">
      <c r="A110" s="182" t="e">
        <f aca="false">VLOOKUP(I110,DDEPM_USERS,2,FALSE())</f>
        <v>#N/A</v>
      </c>
      <c r="B110" s="183" t="e">
        <f aca="false">VLOOKUP(T110,DELIV_CONV,2,FALSE())</f>
        <v>#N/A</v>
      </c>
      <c r="C110" s="184" t="n">
        <f aca="false">S110-R110+1</f>
        <v>1</v>
      </c>
      <c r="D110" s="185" t="e">
        <f aca="false">Y110*B110*C110</f>
        <v>#N/A</v>
      </c>
      <c r="E110" s="182" t="e">
        <f aca="false">D110*Z110</f>
        <v>#N/A</v>
      </c>
      <c r="F110" s="162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88"/>
      <c r="S110" s="188"/>
      <c r="T110" s="163"/>
      <c r="U110" s="163"/>
      <c r="V110" s="165"/>
      <c r="W110" s="163"/>
      <c r="X110" s="163"/>
      <c r="Y110" s="163"/>
      <c r="Z110" s="163"/>
      <c r="AA110" s="163"/>
    </row>
    <row r="111" customFormat="false" ht="12.75" hidden="false" customHeight="false" outlineLevel="0" collapsed="false">
      <c r="A111" s="182" t="e">
        <f aca="false">VLOOKUP(I111,DDEPM_USERS,2,FALSE())</f>
        <v>#N/A</v>
      </c>
      <c r="B111" s="183" t="e">
        <f aca="false">VLOOKUP(T111,DELIV_CONV,2,FALSE())</f>
        <v>#N/A</v>
      </c>
      <c r="C111" s="184" t="n">
        <f aca="false">S111-R111+1</f>
        <v>1</v>
      </c>
      <c r="D111" s="185" t="e">
        <f aca="false">Y111*B111*C111</f>
        <v>#N/A</v>
      </c>
      <c r="E111" s="182" t="e">
        <f aca="false">D111*Z111</f>
        <v>#N/A</v>
      </c>
      <c r="F111" s="166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87"/>
      <c r="S111" s="187"/>
      <c r="T111" s="167"/>
      <c r="U111" s="167"/>
      <c r="V111" s="168"/>
      <c r="W111" s="167"/>
      <c r="X111" s="167"/>
      <c r="Y111" s="167"/>
      <c r="Z111" s="167"/>
      <c r="AA111" s="167"/>
    </row>
    <row r="112" customFormat="false" ht="12.75" hidden="false" customHeight="false" outlineLevel="0" collapsed="false">
      <c r="A112" s="182" t="e">
        <f aca="false">VLOOKUP(I112,DDEPM_USERS,2,FALSE())</f>
        <v>#N/A</v>
      </c>
      <c r="B112" s="183" t="e">
        <f aca="false">VLOOKUP(T112,DELIV_CONV,2,FALSE())</f>
        <v>#N/A</v>
      </c>
      <c r="C112" s="184" t="n">
        <f aca="false">S112-R112+1</f>
        <v>1</v>
      </c>
      <c r="D112" s="185" t="e">
        <f aca="false">Y112*B112*C112</f>
        <v>#N/A</v>
      </c>
      <c r="E112" s="182" t="e">
        <f aca="false">D112*Z112</f>
        <v>#N/A</v>
      </c>
      <c r="F112" s="162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88"/>
      <c r="S112" s="188"/>
      <c r="T112" s="163"/>
      <c r="U112" s="163"/>
      <c r="V112" s="165"/>
      <c r="W112" s="163"/>
      <c r="X112" s="163"/>
      <c r="Y112" s="163"/>
      <c r="Z112" s="163"/>
      <c r="AA112" s="163"/>
    </row>
    <row r="113" customFormat="false" ht="12.75" hidden="false" customHeight="false" outlineLevel="0" collapsed="false">
      <c r="A113" s="182" t="e">
        <f aca="false">VLOOKUP(I113,DDEPM_USERS,2,FALSE())</f>
        <v>#N/A</v>
      </c>
      <c r="B113" s="183" t="e">
        <f aca="false">VLOOKUP(T113,DELIV_CONV,2,FALSE())</f>
        <v>#N/A</v>
      </c>
      <c r="C113" s="184" t="n">
        <f aca="false">S113-R113+1</f>
        <v>1</v>
      </c>
      <c r="D113" s="185" t="e">
        <f aca="false">Y113*B113*C113</f>
        <v>#N/A</v>
      </c>
      <c r="E113" s="182" t="e">
        <f aca="false">D113*Z113</f>
        <v>#N/A</v>
      </c>
      <c r="F113" s="166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87"/>
      <c r="S113" s="187"/>
      <c r="T113" s="167"/>
      <c r="U113" s="167"/>
      <c r="V113" s="168"/>
      <c r="W113" s="167"/>
      <c r="X113" s="167"/>
      <c r="Y113" s="167"/>
      <c r="Z113" s="167"/>
      <c r="AA113" s="167"/>
    </row>
    <row r="114" customFormat="false" ht="12.75" hidden="false" customHeight="false" outlineLevel="0" collapsed="false">
      <c r="A114" s="182" t="e">
        <f aca="false">VLOOKUP(I114,DDEPM_USERS,2,FALSE())</f>
        <v>#N/A</v>
      </c>
      <c r="B114" s="183" t="e">
        <f aca="false">VLOOKUP(T114,DELIV_CONV,2,FALSE())</f>
        <v>#N/A</v>
      </c>
      <c r="C114" s="184" t="n">
        <f aca="false">S114-R114+1</f>
        <v>1</v>
      </c>
      <c r="D114" s="185" t="e">
        <f aca="false">Y114*B114*C114</f>
        <v>#N/A</v>
      </c>
      <c r="E114" s="182" t="e">
        <f aca="false">D114*Z114</f>
        <v>#N/A</v>
      </c>
      <c r="F114" s="162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88"/>
      <c r="S114" s="188"/>
      <c r="T114" s="163"/>
      <c r="U114" s="163"/>
      <c r="V114" s="165"/>
      <c r="W114" s="163"/>
      <c r="X114" s="163"/>
      <c r="Y114" s="163"/>
      <c r="Z114" s="163"/>
      <c r="AA114" s="163"/>
    </row>
    <row r="115" customFormat="false" ht="12.75" hidden="false" customHeight="false" outlineLevel="0" collapsed="false">
      <c r="A115" s="182" t="e">
        <f aca="false">VLOOKUP(I115,DDEPM_USERS,2,FALSE())</f>
        <v>#N/A</v>
      </c>
      <c r="B115" s="183" t="e">
        <f aca="false">VLOOKUP(T115,DELIV_CONV,2,FALSE())</f>
        <v>#N/A</v>
      </c>
      <c r="C115" s="184" t="n">
        <f aca="false">S115-R115+1</f>
        <v>1</v>
      </c>
      <c r="D115" s="185" t="e">
        <f aca="false">Y115*B115*C115</f>
        <v>#N/A</v>
      </c>
      <c r="E115" s="182" t="e">
        <f aca="false">D115*Z115</f>
        <v>#N/A</v>
      </c>
      <c r="F115" s="166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87"/>
      <c r="S115" s="187"/>
      <c r="T115" s="167"/>
      <c r="U115" s="167"/>
      <c r="V115" s="168"/>
      <c r="W115" s="167"/>
      <c r="X115" s="167"/>
      <c r="Y115" s="167"/>
      <c r="Z115" s="167"/>
      <c r="AA115" s="167"/>
    </row>
    <row r="116" customFormat="false" ht="12.75" hidden="false" customHeight="false" outlineLevel="0" collapsed="false">
      <c r="A116" s="182" t="e">
        <f aca="false">VLOOKUP(I116,DDEPM_USERS,2,FALSE())</f>
        <v>#N/A</v>
      </c>
      <c r="B116" s="183" t="e">
        <f aca="false">VLOOKUP(T116,DELIV_CONV,2,FALSE())</f>
        <v>#N/A</v>
      </c>
      <c r="C116" s="184" t="n">
        <f aca="false">S116-R116+1</f>
        <v>1</v>
      </c>
      <c r="D116" s="185" t="e">
        <f aca="false">Y116*B116*C116</f>
        <v>#N/A</v>
      </c>
      <c r="E116" s="182" t="e">
        <f aca="false">D116*Z116</f>
        <v>#N/A</v>
      </c>
    </row>
    <row r="117" customFormat="false" ht="12.75" hidden="false" customHeight="false" outlineLevel="0" collapsed="false">
      <c r="A117" s="182" t="e">
        <f aca="false">VLOOKUP(I117,DDEPM_USERS,2,FALSE())</f>
        <v>#N/A</v>
      </c>
      <c r="B117" s="183" t="e">
        <f aca="false">VLOOKUP(T117,DELIV_CONV,2,FALSE())</f>
        <v>#N/A</v>
      </c>
      <c r="C117" s="184" t="n">
        <f aca="false">S117-R117+1</f>
        <v>1</v>
      </c>
      <c r="D117" s="185" t="e">
        <f aca="false">Y117*B117*C117</f>
        <v>#N/A</v>
      </c>
      <c r="E117" s="182" t="e">
        <f aca="false">D117*Z117</f>
        <v>#N/A</v>
      </c>
    </row>
    <row r="118" customFormat="false" ht="12.75" hidden="false" customHeight="false" outlineLevel="0" collapsed="false">
      <c r="A118" s="182" t="e">
        <f aca="false">VLOOKUP(I118,DDEPM_USERS,2,FALSE())</f>
        <v>#N/A</v>
      </c>
      <c r="B118" s="183" t="e">
        <f aca="false">VLOOKUP(T118,DELIV_CONV,2,FALSE())</f>
        <v>#N/A</v>
      </c>
      <c r="C118" s="184" t="n">
        <f aca="false">S118-R118+1</f>
        <v>1</v>
      </c>
      <c r="D118" s="185" t="e">
        <f aca="false">Y118*B118*C118</f>
        <v>#N/A</v>
      </c>
      <c r="E118" s="182" t="e">
        <f aca="false">D118*Z118</f>
        <v>#N/A</v>
      </c>
    </row>
    <row r="119" customFormat="false" ht="12.75" hidden="false" customHeight="false" outlineLevel="0" collapsed="false">
      <c r="A119" s="182" t="e">
        <f aca="false">VLOOKUP(I119,DDEPM_USERS,2,FALSE())</f>
        <v>#N/A</v>
      </c>
      <c r="B119" s="183" t="e">
        <f aca="false">VLOOKUP(T119,DELIV_CONV,2,FALSE())</f>
        <v>#N/A</v>
      </c>
      <c r="C119" s="184" t="n">
        <f aca="false">S119-R119+1</f>
        <v>1</v>
      </c>
      <c r="D119" s="185" t="e">
        <f aca="false">Y119*B119*C119</f>
        <v>#N/A</v>
      </c>
      <c r="E119" s="182" t="e">
        <f aca="false">D119*Z119</f>
        <v>#N/A</v>
      </c>
    </row>
    <row r="120" customFormat="false" ht="12.75" hidden="false" customHeight="false" outlineLevel="0" collapsed="false">
      <c r="A120" s="182" t="e">
        <f aca="false">VLOOKUP(I120,DDEPM_USERS,2,FALSE())</f>
        <v>#N/A</v>
      </c>
      <c r="B120" s="183" t="e">
        <f aca="false">VLOOKUP(T120,DELIV_CONV,2,FALSE())</f>
        <v>#N/A</v>
      </c>
      <c r="C120" s="184" t="n">
        <f aca="false">S120-R120+1</f>
        <v>1</v>
      </c>
      <c r="D120" s="185" t="e">
        <f aca="false">Y120*B120*C120</f>
        <v>#N/A</v>
      </c>
      <c r="E120" s="182" t="e">
        <f aca="false">D120*Z120</f>
        <v>#N/A</v>
      </c>
    </row>
    <row r="121" customFormat="false" ht="12.75" hidden="false" customHeight="false" outlineLevel="0" collapsed="false">
      <c r="A121" s="182" t="e">
        <f aca="false">VLOOKUP(I121,DDEPM_USERS,2,FALSE())</f>
        <v>#N/A</v>
      </c>
      <c r="B121" s="183" t="e">
        <f aca="false">VLOOKUP(T121,DELIV_CONV,2,FALSE())</f>
        <v>#N/A</v>
      </c>
      <c r="C121" s="184" t="n">
        <f aca="false">S121-R121+1</f>
        <v>1</v>
      </c>
      <c r="D121" s="185" t="e">
        <f aca="false">Y121*B121*C121</f>
        <v>#N/A</v>
      </c>
      <c r="E121" s="182" t="e">
        <f aca="false">D121*Z121</f>
        <v>#N/A</v>
      </c>
    </row>
    <row r="122" customFormat="false" ht="12.75" hidden="false" customHeight="false" outlineLevel="0" collapsed="false">
      <c r="A122" s="182" t="e">
        <f aca="false">VLOOKUP(I122,DDEPM_USERS,2,FALSE())</f>
        <v>#N/A</v>
      </c>
      <c r="B122" s="183" t="e">
        <f aca="false">VLOOKUP(T122,DELIV_CONV,2,FALSE())</f>
        <v>#N/A</v>
      </c>
      <c r="C122" s="184" t="n">
        <f aca="false">S122-R122+1</f>
        <v>1</v>
      </c>
      <c r="D122" s="185" t="e">
        <f aca="false">Y122*B122*C122</f>
        <v>#N/A</v>
      </c>
      <c r="E122" s="182" t="e">
        <f aca="false">D122*Z122</f>
        <v>#N/A</v>
      </c>
    </row>
    <row r="123" customFormat="false" ht="12.75" hidden="false" customHeight="false" outlineLevel="0" collapsed="false">
      <c r="A123" s="182" t="e">
        <f aca="false">VLOOKUP(I123,DDEPM_USERS,2,FALSE())</f>
        <v>#N/A</v>
      </c>
      <c r="B123" s="183" t="e">
        <f aca="false">VLOOKUP(T123,DELIV_CONV,2,FALSE())</f>
        <v>#N/A</v>
      </c>
      <c r="C123" s="184" t="n">
        <f aca="false">S123-R123+1</f>
        <v>1</v>
      </c>
      <c r="D123" s="185" t="e">
        <f aca="false">Y123*B123*C123</f>
        <v>#N/A</v>
      </c>
      <c r="E123" s="182" t="e">
        <f aca="false">D123*Z123</f>
        <v>#N/A</v>
      </c>
    </row>
    <row r="124" customFormat="false" ht="12.75" hidden="false" customHeight="false" outlineLevel="0" collapsed="false">
      <c r="A124" s="182" t="e">
        <f aca="false">VLOOKUP(I124,DDEPM_USERS,2,FALSE())</f>
        <v>#N/A</v>
      </c>
      <c r="B124" s="183" t="e">
        <f aca="false">VLOOKUP(T124,DELIV_CONV,2,FALSE())</f>
        <v>#N/A</v>
      </c>
      <c r="C124" s="184" t="n">
        <f aca="false">S124-R124+1</f>
        <v>1</v>
      </c>
      <c r="D124" s="185" t="e">
        <f aca="false">Y124*B124*C124</f>
        <v>#N/A</v>
      </c>
      <c r="E124" s="182" t="e">
        <f aca="false">D124*Z124</f>
        <v>#N/A</v>
      </c>
    </row>
    <row r="125" customFormat="false" ht="12.75" hidden="false" customHeight="false" outlineLevel="0" collapsed="false">
      <c r="A125" s="182" t="e">
        <f aca="false">VLOOKUP(I125,DDEPM_USERS,2,FALSE())</f>
        <v>#N/A</v>
      </c>
      <c r="B125" s="183" t="e">
        <f aca="false">VLOOKUP(T125,DELIV_CONV,2,FALSE())</f>
        <v>#N/A</v>
      </c>
      <c r="C125" s="184" t="n">
        <f aca="false">S125-R125+1</f>
        <v>1</v>
      </c>
      <c r="D125" s="185" t="e">
        <f aca="false">Y125*B125*C125</f>
        <v>#N/A</v>
      </c>
      <c r="E125" s="182" t="e">
        <f aca="false">D125*Z125</f>
        <v>#N/A</v>
      </c>
    </row>
    <row r="126" customFormat="false" ht="12.75" hidden="false" customHeight="false" outlineLevel="0" collapsed="false">
      <c r="A126" s="182" t="e">
        <f aca="false">VLOOKUP(I126,DDEPM_USERS,2,FALSE())</f>
        <v>#N/A</v>
      </c>
      <c r="B126" s="183" t="e">
        <f aca="false">VLOOKUP(T126,DELIV_CONV,2,FALSE())</f>
        <v>#N/A</v>
      </c>
      <c r="C126" s="184" t="n">
        <f aca="false">S126-R126+1</f>
        <v>1</v>
      </c>
      <c r="D126" s="185" t="e">
        <f aca="false">Y126*B126*C126</f>
        <v>#N/A</v>
      </c>
      <c r="E126" s="182" t="e">
        <f aca="false">D126*Z126</f>
        <v>#N/A</v>
      </c>
    </row>
    <row r="127" customFormat="false" ht="12.75" hidden="false" customHeight="false" outlineLevel="0" collapsed="false">
      <c r="A127" s="182" t="e">
        <f aca="false">VLOOKUP(I127,DDEPM_USERS,2,FALSE())</f>
        <v>#N/A</v>
      </c>
      <c r="B127" s="183" t="e">
        <f aca="false">VLOOKUP(T127,DELIV_CONV,2,FALSE())</f>
        <v>#N/A</v>
      </c>
      <c r="C127" s="184" t="n">
        <f aca="false">S127-R127+1</f>
        <v>1</v>
      </c>
      <c r="D127" s="185" t="e">
        <f aca="false">Y127*B127*C127</f>
        <v>#N/A</v>
      </c>
      <c r="E127" s="182" t="e">
        <f aca="false">D127*Z127</f>
        <v>#N/A</v>
      </c>
    </row>
    <row r="128" customFormat="false" ht="12.75" hidden="false" customHeight="false" outlineLevel="0" collapsed="false">
      <c r="A128" s="182" t="e">
        <f aca="false">VLOOKUP(I128,DDEPM_USERS,2,FALSE())</f>
        <v>#N/A</v>
      </c>
      <c r="B128" s="183" t="e">
        <f aca="false">VLOOKUP(T128,DELIV_CONV,2,FALSE())</f>
        <v>#N/A</v>
      </c>
      <c r="C128" s="184" t="n">
        <f aca="false">S128-R128+1</f>
        <v>1</v>
      </c>
      <c r="D128" s="185" t="e">
        <f aca="false">Y128*B128*C128</f>
        <v>#N/A</v>
      </c>
      <c r="E128" s="182" t="e">
        <f aca="false">D128*Z128</f>
        <v>#N/A</v>
      </c>
    </row>
    <row r="129" customFormat="false" ht="12.75" hidden="false" customHeight="false" outlineLevel="0" collapsed="false">
      <c r="A129" s="182" t="e">
        <f aca="false">VLOOKUP(I129,DDEPM_USERS,2,FALSE())</f>
        <v>#N/A</v>
      </c>
      <c r="B129" s="183" t="e">
        <f aca="false">VLOOKUP(T129,DELIV_CONV,2,FALSE())</f>
        <v>#N/A</v>
      </c>
      <c r="C129" s="184" t="n">
        <f aca="false">S129-R129+1</f>
        <v>1</v>
      </c>
      <c r="D129" s="185" t="e">
        <f aca="false">Y129*B129*C129</f>
        <v>#N/A</v>
      </c>
      <c r="E129" s="182" t="e">
        <f aca="false">D129*Z129</f>
        <v>#N/A</v>
      </c>
    </row>
    <row r="130" customFormat="false" ht="12.75" hidden="false" customHeight="false" outlineLevel="0" collapsed="false">
      <c r="A130" s="182" t="e">
        <f aca="false">VLOOKUP(I130,DDEPM_USERS,2,FALSE())</f>
        <v>#N/A</v>
      </c>
      <c r="B130" s="183" t="e">
        <f aca="false">VLOOKUP(T130,DELIV_CONV,2,FALSE())</f>
        <v>#N/A</v>
      </c>
      <c r="C130" s="184" t="n">
        <f aca="false">S130-R130+1</f>
        <v>1</v>
      </c>
      <c r="D130" s="185" t="e">
        <f aca="false">Y130*B130*C130</f>
        <v>#N/A</v>
      </c>
      <c r="E130" s="182" t="e">
        <f aca="false">D130*Z130</f>
        <v>#N/A</v>
      </c>
    </row>
    <row r="131" customFormat="false" ht="12.75" hidden="false" customHeight="false" outlineLevel="0" collapsed="false">
      <c r="A131" s="182" t="e">
        <f aca="false">VLOOKUP(I131,DDEPM_USERS,2,FALSE())</f>
        <v>#N/A</v>
      </c>
      <c r="B131" s="183" t="e">
        <f aca="false">VLOOKUP(T131,DELIV_CONV,2,FALSE())</f>
        <v>#N/A</v>
      </c>
      <c r="C131" s="184" t="n">
        <f aca="false">S131-R131+1</f>
        <v>1</v>
      </c>
      <c r="D131" s="185" t="e">
        <f aca="false">Y131*B131*C131</f>
        <v>#N/A</v>
      </c>
      <c r="E131" s="182" t="e">
        <f aca="false">D131*Z131</f>
        <v>#N/A</v>
      </c>
    </row>
    <row r="132" customFormat="false" ht="12.75" hidden="false" customHeight="false" outlineLevel="0" collapsed="false">
      <c r="A132" s="182" t="e">
        <f aca="false">VLOOKUP(I132,DDEPM_USERS,2,FALSE())</f>
        <v>#N/A</v>
      </c>
      <c r="B132" s="183" t="e">
        <f aca="false">VLOOKUP(T132,DELIV_CONV,2,FALSE())</f>
        <v>#N/A</v>
      </c>
      <c r="C132" s="184" t="n">
        <f aca="false">S132-R132+1</f>
        <v>1</v>
      </c>
      <c r="D132" s="185" t="e">
        <f aca="false">Y132*B132*C132</f>
        <v>#N/A</v>
      </c>
      <c r="E132" s="182" t="e">
        <f aca="false">D132*Z132</f>
        <v>#N/A</v>
      </c>
    </row>
    <row r="133" customFormat="false" ht="12.75" hidden="false" customHeight="false" outlineLevel="0" collapsed="false">
      <c r="A133" s="182" t="e">
        <f aca="false">VLOOKUP(I133,DDEPM_USERS,2,FALSE())</f>
        <v>#N/A</v>
      </c>
      <c r="B133" s="183" t="e">
        <f aca="false">VLOOKUP(T133,DELIV_CONV,2,FALSE())</f>
        <v>#N/A</v>
      </c>
      <c r="C133" s="184" t="n">
        <f aca="false">S133-R133+1</f>
        <v>1</v>
      </c>
      <c r="D133" s="185" t="e">
        <f aca="false">Y133*B133*C133</f>
        <v>#N/A</v>
      </c>
      <c r="E133" s="182" t="e">
        <f aca="false">D133*Z133</f>
        <v>#N/A</v>
      </c>
    </row>
    <row r="134" customFormat="false" ht="12.75" hidden="false" customHeight="false" outlineLevel="0" collapsed="false">
      <c r="A134" s="182" t="e">
        <f aca="false">VLOOKUP(I134,DDEPM_USERS,2,FALSE())</f>
        <v>#N/A</v>
      </c>
      <c r="B134" s="183" t="e">
        <f aca="false">VLOOKUP(T134,DELIV_CONV,2,FALSE())</f>
        <v>#N/A</v>
      </c>
      <c r="C134" s="184" t="n">
        <f aca="false">S134-R134+1</f>
        <v>1</v>
      </c>
      <c r="D134" s="185" t="e">
        <f aca="false">Y134*B134*C134</f>
        <v>#N/A</v>
      </c>
      <c r="E134" s="182" t="e">
        <f aca="false">D134*Z134</f>
        <v>#N/A</v>
      </c>
    </row>
    <row r="135" customFormat="false" ht="12.75" hidden="false" customHeight="false" outlineLevel="0" collapsed="false">
      <c r="A135" s="182" t="e">
        <f aca="false">VLOOKUP(I135,DDEPM_USERS,2,FALSE())</f>
        <v>#N/A</v>
      </c>
      <c r="B135" s="183" t="e">
        <f aca="false">VLOOKUP(T135,DELIV_CONV,2,FALSE())</f>
        <v>#N/A</v>
      </c>
      <c r="C135" s="184" t="n">
        <f aca="false">S135-R135+1</f>
        <v>1</v>
      </c>
      <c r="D135" s="185" t="e">
        <f aca="false">Y135*B135*C135</f>
        <v>#N/A</v>
      </c>
      <c r="E135" s="182" t="e">
        <f aca="false">D135*Z135</f>
        <v>#N/A</v>
      </c>
    </row>
    <row r="136" customFormat="false" ht="12.75" hidden="false" customHeight="false" outlineLevel="0" collapsed="false">
      <c r="A136" s="182" t="e">
        <f aca="false">VLOOKUP(I136,DDEPM_USERS,2,FALSE())</f>
        <v>#N/A</v>
      </c>
      <c r="B136" s="183" t="e">
        <f aca="false">VLOOKUP(T136,DELIV_CONV,2,FALSE())</f>
        <v>#N/A</v>
      </c>
      <c r="C136" s="184" t="n">
        <f aca="false">S136-R136+1</f>
        <v>1</v>
      </c>
      <c r="D136" s="185" t="e">
        <f aca="false">Y136*B136*C136</f>
        <v>#N/A</v>
      </c>
      <c r="E136" s="182" t="e">
        <f aca="false">D136*Z136</f>
        <v>#N/A</v>
      </c>
    </row>
    <row r="137" customFormat="false" ht="12.75" hidden="false" customHeight="false" outlineLevel="0" collapsed="false">
      <c r="A137" s="182" t="e">
        <f aca="false">VLOOKUP(I137,DDEPM_USERS,2,FALSE())</f>
        <v>#N/A</v>
      </c>
      <c r="B137" s="183" t="e">
        <f aca="false">VLOOKUP(T137,DELIV_CONV,2,FALSE())</f>
        <v>#N/A</v>
      </c>
      <c r="C137" s="184" t="n">
        <f aca="false">S137-R137+1</f>
        <v>1</v>
      </c>
      <c r="D137" s="185" t="e">
        <f aca="false">Y137*B137*C137</f>
        <v>#N/A</v>
      </c>
      <c r="E137" s="182" t="e">
        <f aca="false">D137*Z137</f>
        <v>#N/A</v>
      </c>
    </row>
    <row r="138" customFormat="false" ht="12.75" hidden="false" customHeight="false" outlineLevel="0" collapsed="false">
      <c r="A138" s="182" t="e">
        <f aca="false">VLOOKUP(I138,DDEPM_USERS,2,FALSE())</f>
        <v>#N/A</v>
      </c>
      <c r="B138" s="183" t="e">
        <f aca="false">VLOOKUP(T138,DELIV_CONV,2,FALSE())</f>
        <v>#N/A</v>
      </c>
      <c r="C138" s="184" t="n">
        <f aca="false">S138-R138+1</f>
        <v>1</v>
      </c>
      <c r="D138" s="185" t="e">
        <f aca="false">Y138*B138*C138</f>
        <v>#N/A</v>
      </c>
      <c r="E138" s="182" t="e">
        <f aca="false">D138*Z138</f>
        <v>#N/A</v>
      </c>
    </row>
    <row r="139" customFormat="false" ht="12.75" hidden="false" customHeight="false" outlineLevel="0" collapsed="false">
      <c r="A139" s="182" t="e">
        <f aca="false">VLOOKUP(I139,DDEPM_USERS,2,FALSE())</f>
        <v>#N/A</v>
      </c>
      <c r="B139" s="183" t="e">
        <f aca="false">VLOOKUP(T139,DELIV_CONV,2,FALSE())</f>
        <v>#N/A</v>
      </c>
      <c r="C139" s="184" t="n">
        <f aca="false">S139-R139+1</f>
        <v>1</v>
      </c>
      <c r="D139" s="185" t="e">
        <f aca="false">Y139*B139*C139</f>
        <v>#N/A</v>
      </c>
      <c r="E139" s="182" t="e">
        <f aca="false">D139*Z139</f>
        <v>#N/A</v>
      </c>
    </row>
    <row r="140" customFormat="false" ht="12.75" hidden="false" customHeight="false" outlineLevel="0" collapsed="false">
      <c r="A140" s="182" t="e">
        <f aca="false">VLOOKUP(I140,DDEPM_USERS,2,FALSE())</f>
        <v>#N/A</v>
      </c>
      <c r="B140" s="183" t="e">
        <f aca="false">VLOOKUP(T140,DELIV_CONV,2,FALSE())</f>
        <v>#N/A</v>
      </c>
      <c r="C140" s="184" t="n">
        <f aca="false">S140-R140+1</f>
        <v>1</v>
      </c>
      <c r="D140" s="185" t="e">
        <f aca="false">Y140*B140*C140</f>
        <v>#N/A</v>
      </c>
      <c r="E140" s="182" t="e">
        <f aca="false">D140*Z140</f>
        <v>#N/A</v>
      </c>
    </row>
    <row r="141" customFormat="false" ht="12.75" hidden="false" customHeight="false" outlineLevel="0" collapsed="false">
      <c r="A141" s="182" t="e">
        <f aca="false">VLOOKUP(I141,DDEPM_USERS,2,FALSE())</f>
        <v>#N/A</v>
      </c>
      <c r="B141" s="183" t="e">
        <f aca="false">VLOOKUP(T141,DELIV_CONV,2,FALSE())</f>
        <v>#N/A</v>
      </c>
      <c r="C141" s="184" t="n">
        <f aca="false">S141-R141+1</f>
        <v>1</v>
      </c>
      <c r="D141" s="185" t="e">
        <f aca="false">Y141*B141*C141</f>
        <v>#N/A</v>
      </c>
      <c r="E141" s="182" t="e">
        <f aca="false">D141*Z141</f>
        <v>#N/A</v>
      </c>
    </row>
    <row r="142" customFormat="false" ht="12.75" hidden="false" customHeight="false" outlineLevel="0" collapsed="false">
      <c r="A142" s="182" t="e">
        <f aca="false">VLOOKUP(I142,DDEPM_USERS,2,FALSE())</f>
        <v>#N/A</v>
      </c>
      <c r="B142" s="183" t="e">
        <f aca="false">VLOOKUP(T142,DELIV_CONV,2,FALSE())</f>
        <v>#N/A</v>
      </c>
      <c r="C142" s="184" t="n">
        <f aca="false">S142-R142+1</f>
        <v>1</v>
      </c>
      <c r="D142" s="185" t="e">
        <f aca="false">Y142*B142*C142</f>
        <v>#N/A</v>
      </c>
      <c r="E142" s="182" t="e">
        <f aca="false">D142*Z142</f>
        <v>#N/A</v>
      </c>
    </row>
    <row r="143" customFormat="false" ht="12.75" hidden="false" customHeight="false" outlineLevel="0" collapsed="false">
      <c r="A143" s="182" t="e">
        <f aca="false">VLOOKUP(I143,DDEPM_USERS,2,FALSE())</f>
        <v>#N/A</v>
      </c>
      <c r="B143" s="183" t="e">
        <f aca="false">VLOOKUP(T143,DELIV_CONV,2,FALSE())</f>
        <v>#N/A</v>
      </c>
      <c r="C143" s="184" t="n">
        <f aca="false">S143-R143+1</f>
        <v>1</v>
      </c>
      <c r="D143" s="185" t="e">
        <f aca="false">Y143*B143*C143</f>
        <v>#N/A</v>
      </c>
      <c r="E143" s="182" t="e">
        <f aca="false">D143*Z143</f>
        <v>#N/A</v>
      </c>
    </row>
    <row r="144" customFormat="false" ht="12.75" hidden="false" customHeight="false" outlineLevel="0" collapsed="false">
      <c r="A144" s="182" t="e">
        <f aca="false">VLOOKUP(I144,DDEPM_USERS,2,FALSE())</f>
        <v>#N/A</v>
      </c>
      <c r="B144" s="183" t="e">
        <f aca="false">VLOOKUP(T144,DELIV_CONV,2,FALSE())</f>
        <v>#N/A</v>
      </c>
      <c r="C144" s="184" t="n">
        <f aca="false">S144-R144+1</f>
        <v>1</v>
      </c>
      <c r="D144" s="185" t="e">
        <f aca="false">Y144*B144*C144</f>
        <v>#N/A</v>
      </c>
      <c r="E144" s="182" t="e">
        <f aca="false">D144*Z144</f>
        <v>#N/A</v>
      </c>
    </row>
    <row r="145" customFormat="false" ht="12.75" hidden="false" customHeight="false" outlineLevel="0" collapsed="false">
      <c r="A145" s="182" t="e">
        <f aca="false">VLOOKUP(I145,DDEPM_USERS,2,FALSE())</f>
        <v>#N/A</v>
      </c>
      <c r="B145" s="183" t="e">
        <f aca="false">VLOOKUP(T145,DELIV_CONV,2,FALSE())</f>
        <v>#N/A</v>
      </c>
      <c r="C145" s="184" t="n">
        <f aca="false">S145-R145+1</f>
        <v>1</v>
      </c>
      <c r="D145" s="185" t="e">
        <f aca="false">Y145*B145*C145</f>
        <v>#N/A</v>
      </c>
      <c r="E145" s="182" t="e">
        <f aca="false">D145*Z145</f>
        <v>#N/A</v>
      </c>
    </row>
    <row r="146" customFormat="false" ht="12.75" hidden="false" customHeight="false" outlineLevel="0" collapsed="false">
      <c r="A146" s="182" t="e">
        <f aca="false">VLOOKUP(I146,DDEPM_USERS,2,FALSE())</f>
        <v>#N/A</v>
      </c>
      <c r="B146" s="183" t="e">
        <f aca="false">VLOOKUP(T146,DELIV_CONV,2,FALSE())</f>
        <v>#N/A</v>
      </c>
      <c r="C146" s="184" t="n">
        <f aca="false">S146-R146+1</f>
        <v>1</v>
      </c>
      <c r="D146" s="185" t="e">
        <f aca="false">Y146*B146*C146</f>
        <v>#N/A</v>
      </c>
      <c r="E146" s="182" t="e">
        <f aca="false">D146*Z146</f>
        <v>#N/A</v>
      </c>
    </row>
    <row r="147" customFormat="false" ht="12.75" hidden="false" customHeight="false" outlineLevel="0" collapsed="false">
      <c r="A147" s="182" t="e">
        <f aca="false">VLOOKUP(I147,DDEPM_USERS,2,FALSE())</f>
        <v>#N/A</v>
      </c>
      <c r="B147" s="183" t="e">
        <f aca="false">VLOOKUP(T147,DELIV_CONV,2,FALSE())</f>
        <v>#N/A</v>
      </c>
      <c r="C147" s="184" t="n">
        <f aca="false">S147-R147+1</f>
        <v>1</v>
      </c>
      <c r="D147" s="185" t="e">
        <f aca="false">Y147*B147*C147</f>
        <v>#N/A</v>
      </c>
      <c r="E147" s="182" t="e">
        <f aca="false">D147*Z147</f>
        <v>#N/A</v>
      </c>
    </row>
    <row r="148" customFormat="false" ht="12.75" hidden="false" customHeight="false" outlineLevel="0" collapsed="false">
      <c r="A148" s="182" t="e">
        <f aca="false">VLOOKUP(I148,DDEPM_USERS,2,FALSE())</f>
        <v>#N/A</v>
      </c>
      <c r="B148" s="183" t="e">
        <f aca="false">VLOOKUP(T148,DELIV_CONV,2,FALSE())</f>
        <v>#N/A</v>
      </c>
      <c r="C148" s="184" t="n">
        <f aca="false">S148-R148+1</f>
        <v>1</v>
      </c>
      <c r="D148" s="185" t="e">
        <f aca="false">Y148*B148*C148</f>
        <v>#N/A</v>
      </c>
      <c r="E148" s="182" t="e">
        <f aca="false">D148*Z148</f>
        <v>#N/A</v>
      </c>
    </row>
    <row r="149" customFormat="false" ht="12.75" hidden="false" customHeight="false" outlineLevel="0" collapsed="false">
      <c r="A149" s="182" t="e">
        <f aca="false">VLOOKUP(I149,DDEPM_USERS,2,FALSE())</f>
        <v>#N/A</v>
      </c>
      <c r="B149" s="183" t="e">
        <f aca="false">VLOOKUP(T149,DELIV_CONV,2,FALSE())</f>
        <v>#N/A</v>
      </c>
      <c r="C149" s="184" t="n">
        <f aca="false">S149-R149+1</f>
        <v>1</v>
      </c>
      <c r="D149" s="185" t="e">
        <f aca="false">Y149*B149*C149</f>
        <v>#N/A</v>
      </c>
      <c r="E149" s="182" t="e">
        <f aca="false">D149*Z149</f>
        <v>#N/A</v>
      </c>
    </row>
    <row r="150" customFormat="false" ht="12.75" hidden="false" customHeight="false" outlineLevel="0" collapsed="false">
      <c r="A150" s="182" t="e">
        <f aca="false">VLOOKUP(I150,DDEPM_USERS,2,FALSE())</f>
        <v>#N/A</v>
      </c>
      <c r="B150" s="183" t="e">
        <f aca="false">VLOOKUP(T150,DELIV_CONV,2,FALSE())</f>
        <v>#N/A</v>
      </c>
      <c r="C150" s="184" t="n">
        <f aca="false">S150-R150+1</f>
        <v>1</v>
      </c>
      <c r="D150" s="185" t="e">
        <f aca="false">Y150*B150*C150</f>
        <v>#N/A</v>
      </c>
      <c r="E150" s="182" t="e">
        <f aca="false">D150*Z150</f>
        <v>#N/A</v>
      </c>
    </row>
    <row r="151" customFormat="false" ht="12.75" hidden="false" customHeight="false" outlineLevel="0" collapsed="false">
      <c r="A151" s="182" t="e">
        <f aca="false">VLOOKUP(I151,DDEPM_USERS,2,FALSE())</f>
        <v>#N/A</v>
      </c>
      <c r="B151" s="183" t="e">
        <f aca="false">VLOOKUP(T151,DELIV_CONV,2,FALSE())</f>
        <v>#N/A</v>
      </c>
      <c r="C151" s="184" t="n">
        <f aca="false">S151-R151+1</f>
        <v>1</v>
      </c>
      <c r="D151" s="185" t="e">
        <f aca="false">Y151*B151*C151</f>
        <v>#N/A</v>
      </c>
      <c r="E151" s="182" t="e">
        <f aca="false">D151*Z151</f>
        <v>#N/A</v>
      </c>
    </row>
    <row r="152" customFormat="false" ht="12.75" hidden="false" customHeight="false" outlineLevel="0" collapsed="false">
      <c r="A152" s="182" t="e">
        <f aca="false">VLOOKUP(I152,DDEPM_USERS,2,FALSE())</f>
        <v>#N/A</v>
      </c>
      <c r="B152" s="183" t="e">
        <f aca="false">VLOOKUP(T152,DELIV_CONV,2,FALSE())</f>
        <v>#N/A</v>
      </c>
      <c r="C152" s="184" t="n">
        <f aca="false">S152-R152+1</f>
        <v>1</v>
      </c>
      <c r="D152" s="185" t="e">
        <f aca="false">Y152*B152*C152</f>
        <v>#N/A</v>
      </c>
      <c r="E152" s="182" t="e">
        <f aca="false">D152*Z152</f>
        <v>#N/A</v>
      </c>
    </row>
    <row r="153" customFormat="false" ht="12.75" hidden="false" customHeight="false" outlineLevel="0" collapsed="false">
      <c r="A153" s="182" t="e">
        <f aca="false">VLOOKUP(I153,DDEPM_USERS,2,FALSE())</f>
        <v>#N/A</v>
      </c>
      <c r="B153" s="183" t="e">
        <f aca="false">VLOOKUP(T153,DELIV_CONV,2,FALSE())</f>
        <v>#N/A</v>
      </c>
      <c r="C153" s="184" t="n">
        <f aca="false">S153-R153+1</f>
        <v>1</v>
      </c>
      <c r="D153" s="185" t="e">
        <f aca="false">Y153*B153*C153</f>
        <v>#N/A</v>
      </c>
      <c r="E153" s="182" t="e">
        <f aca="false">D153*Z153</f>
        <v>#N/A</v>
      </c>
    </row>
    <row r="154" customFormat="false" ht="12.75" hidden="false" customHeight="false" outlineLevel="0" collapsed="false">
      <c r="A154" s="182" t="e">
        <f aca="false">VLOOKUP(I154,DDEPM_USERS,2,FALSE())</f>
        <v>#N/A</v>
      </c>
      <c r="B154" s="183" t="e">
        <f aca="false">VLOOKUP(T154,DELIV_CONV,2,FALSE())</f>
        <v>#N/A</v>
      </c>
      <c r="C154" s="184" t="n">
        <f aca="false">S154-R154+1</f>
        <v>1</v>
      </c>
      <c r="D154" s="185" t="e">
        <f aca="false">Y154*B154*C154</f>
        <v>#N/A</v>
      </c>
      <c r="E154" s="182" t="e">
        <f aca="false">D154*Z154</f>
        <v>#N/A</v>
      </c>
    </row>
    <row r="155" customFormat="false" ht="12.75" hidden="false" customHeight="false" outlineLevel="0" collapsed="false">
      <c r="A155" s="182" t="e">
        <f aca="false">VLOOKUP(I155,DDEPM_USERS,2,FALSE())</f>
        <v>#N/A</v>
      </c>
      <c r="B155" s="183" t="e">
        <f aca="false">VLOOKUP(T155,DELIV_CONV,2,FALSE())</f>
        <v>#N/A</v>
      </c>
      <c r="C155" s="184" t="n">
        <f aca="false">S155-R155+1</f>
        <v>1</v>
      </c>
      <c r="D155" s="185" t="e">
        <f aca="false">Y155*B155*C155</f>
        <v>#N/A</v>
      </c>
      <c r="E155" s="182" t="e">
        <f aca="false">D155*Z155</f>
        <v>#N/A</v>
      </c>
    </row>
    <row r="156" customFormat="false" ht="12.75" hidden="false" customHeight="false" outlineLevel="0" collapsed="false">
      <c r="A156" s="182" t="e">
        <f aca="false">VLOOKUP(I156,DDEPM_USERS,2,FALSE())</f>
        <v>#N/A</v>
      </c>
      <c r="B156" s="183" t="e">
        <f aca="false">VLOOKUP(T156,DELIV_CONV,2,FALSE())</f>
        <v>#N/A</v>
      </c>
      <c r="C156" s="184" t="n">
        <f aca="false">S156-R156+1</f>
        <v>1</v>
      </c>
      <c r="D156" s="185" t="e">
        <f aca="false">Y156*B156*C156</f>
        <v>#N/A</v>
      </c>
      <c r="E156" s="182" t="e">
        <f aca="false">D156*Z156</f>
        <v>#N/A</v>
      </c>
    </row>
    <row r="157" customFormat="false" ht="12.75" hidden="false" customHeight="false" outlineLevel="0" collapsed="false">
      <c r="A157" s="182" t="e">
        <f aca="false">VLOOKUP(I157,DDEPM_USERS,2,FALSE())</f>
        <v>#N/A</v>
      </c>
      <c r="B157" s="183" t="e">
        <f aca="false">VLOOKUP(T157,DELIV_CONV,2,FALSE())</f>
        <v>#N/A</v>
      </c>
      <c r="C157" s="184" t="n">
        <f aca="false">S157-R157+1</f>
        <v>1</v>
      </c>
      <c r="D157" s="185" t="e">
        <f aca="false">Y157*B157*C157</f>
        <v>#N/A</v>
      </c>
      <c r="E157" s="182" t="e">
        <f aca="false">D157*Z157</f>
        <v>#N/A</v>
      </c>
    </row>
    <row r="158" customFormat="false" ht="12.75" hidden="false" customHeight="false" outlineLevel="0" collapsed="false">
      <c r="A158" s="182" t="e">
        <f aca="false">VLOOKUP(I158,DDEPM_USERS,2,FALSE())</f>
        <v>#N/A</v>
      </c>
      <c r="B158" s="183" t="e">
        <f aca="false">VLOOKUP(T158,DELIV_CONV,2,FALSE())</f>
        <v>#N/A</v>
      </c>
      <c r="C158" s="184" t="n">
        <f aca="false">S158-R158+1</f>
        <v>1</v>
      </c>
      <c r="D158" s="185" t="e">
        <f aca="false">Y158*B158*C158</f>
        <v>#N/A</v>
      </c>
      <c r="E158" s="182" t="e">
        <f aca="false">D158*Z158</f>
        <v>#N/A</v>
      </c>
    </row>
    <row r="159" customFormat="false" ht="12.75" hidden="false" customHeight="false" outlineLevel="0" collapsed="false">
      <c r="A159" s="182" t="e">
        <f aca="false">VLOOKUP(I159,DDEPM_USERS,2,FALSE())</f>
        <v>#N/A</v>
      </c>
      <c r="B159" s="183" t="e">
        <f aca="false">VLOOKUP(T159,DELIV_CONV,2,FALSE())</f>
        <v>#N/A</v>
      </c>
      <c r="C159" s="184" t="n">
        <f aca="false">S159-R159+1</f>
        <v>1</v>
      </c>
      <c r="D159" s="185" t="e">
        <f aca="false">Y159*B159*C159</f>
        <v>#N/A</v>
      </c>
      <c r="E159" s="182" t="e">
        <f aca="false">D159*Z159</f>
        <v>#N/A</v>
      </c>
    </row>
    <row r="160" customFormat="false" ht="12.75" hidden="false" customHeight="false" outlineLevel="0" collapsed="false">
      <c r="A160" s="182" t="e">
        <f aca="false">VLOOKUP(I160,DDEPM_USERS,2,FALSE())</f>
        <v>#N/A</v>
      </c>
      <c r="B160" s="183" t="e">
        <f aca="false">VLOOKUP(T160,DELIV_CONV,2,FALSE())</f>
        <v>#N/A</v>
      </c>
      <c r="C160" s="184" t="n">
        <f aca="false">S160-R160+1</f>
        <v>1</v>
      </c>
      <c r="D160" s="185" t="e">
        <f aca="false">Y160*B160*C160</f>
        <v>#N/A</v>
      </c>
      <c r="E160" s="182" t="e">
        <f aca="false">D160*Z160</f>
        <v>#N/A</v>
      </c>
    </row>
    <row r="161" customFormat="false" ht="12.75" hidden="false" customHeight="false" outlineLevel="0" collapsed="false">
      <c r="A161" s="182" t="e">
        <f aca="false">VLOOKUP(I161,DDEPM_USERS,2,FALSE())</f>
        <v>#N/A</v>
      </c>
      <c r="B161" s="183" t="e">
        <f aca="false">VLOOKUP(T161,DELIV_CONV,2,FALSE())</f>
        <v>#N/A</v>
      </c>
      <c r="C161" s="184" t="n">
        <f aca="false">S161-R161+1</f>
        <v>1</v>
      </c>
      <c r="D161" s="185" t="e">
        <f aca="false">Y161*B161*C161</f>
        <v>#N/A</v>
      </c>
      <c r="E161" s="182" t="e">
        <f aca="false">D161*Z161</f>
        <v>#N/A</v>
      </c>
    </row>
    <row r="162" customFormat="false" ht="12.75" hidden="false" customHeight="false" outlineLevel="0" collapsed="false">
      <c r="A162" s="182" t="e">
        <f aca="false">VLOOKUP(I162,DDEPM_USERS,2,FALSE())</f>
        <v>#N/A</v>
      </c>
      <c r="B162" s="183" t="e">
        <f aca="false">VLOOKUP(T162,DELIV_CONV,2,FALSE())</f>
        <v>#N/A</v>
      </c>
      <c r="C162" s="184" t="n">
        <f aca="false">S162-R162+1</f>
        <v>1</v>
      </c>
      <c r="D162" s="185" t="e">
        <f aca="false">Y162*B162*C162</f>
        <v>#N/A</v>
      </c>
      <c r="E162" s="182" t="e">
        <f aca="false">D162*Z162</f>
        <v>#N/A</v>
      </c>
    </row>
    <row r="163" customFormat="false" ht="12.75" hidden="false" customHeight="false" outlineLevel="0" collapsed="false">
      <c r="A163" s="182" t="e">
        <f aca="false">VLOOKUP(I163,DDEPM_USERS,2,FALSE())</f>
        <v>#N/A</v>
      </c>
      <c r="B163" s="183" t="e">
        <f aca="false">VLOOKUP(T163,DELIV_CONV,2,FALSE())</f>
        <v>#N/A</v>
      </c>
      <c r="C163" s="184" t="n">
        <f aca="false">S163-R163+1</f>
        <v>1</v>
      </c>
      <c r="D163" s="185" t="e">
        <f aca="false">Y163*B163*C163</f>
        <v>#N/A</v>
      </c>
      <c r="E163" s="182" t="e">
        <f aca="false">D163*Z163</f>
        <v>#N/A</v>
      </c>
    </row>
    <row r="164" customFormat="false" ht="12.75" hidden="false" customHeight="false" outlineLevel="0" collapsed="false">
      <c r="A164" s="182" t="e">
        <f aca="false">VLOOKUP(I164,DDEPM_USERS,2,FALSE())</f>
        <v>#N/A</v>
      </c>
      <c r="B164" s="183" t="e">
        <f aca="false">VLOOKUP(T164,DELIV_CONV,2,FALSE())</f>
        <v>#N/A</v>
      </c>
      <c r="C164" s="184" t="n">
        <f aca="false">S164-R164+1</f>
        <v>1</v>
      </c>
      <c r="D164" s="185" t="e">
        <f aca="false">Y164*B164*C164</f>
        <v>#N/A</v>
      </c>
      <c r="E164" s="182" t="e">
        <f aca="false">D164*Z164</f>
        <v>#N/A</v>
      </c>
    </row>
    <row r="165" customFormat="false" ht="12.75" hidden="false" customHeight="false" outlineLevel="0" collapsed="false">
      <c r="A165" s="182" t="e">
        <f aca="false">VLOOKUP(I165,DDEPM_USERS,2,FALSE())</f>
        <v>#N/A</v>
      </c>
      <c r="B165" s="183" t="e">
        <f aca="false">VLOOKUP(T165,DELIV_CONV,2,FALSE())</f>
        <v>#N/A</v>
      </c>
      <c r="C165" s="184" t="n">
        <f aca="false">S165-R165+1</f>
        <v>1</v>
      </c>
      <c r="D165" s="185" t="e">
        <f aca="false">Y165*B165*C165</f>
        <v>#N/A</v>
      </c>
      <c r="E165" s="182" t="e">
        <f aca="false">D165*Z165</f>
        <v>#N/A</v>
      </c>
    </row>
    <row r="166" customFormat="false" ht="12.75" hidden="false" customHeight="false" outlineLevel="0" collapsed="false">
      <c r="A166" s="182" t="e">
        <f aca="false">VLOOKUP(I166,DDEPM_USERS,2,FALSE())</f>
        <v>#N/A</v>
      </c>
      <c r="B166" s="183" t="e">
        <f aca="false">VLOOKUP(T166,DELIV_CONV,2,FALSE())</f>
        <v>#N/A</v>
      </c>
      <c r="C166" s="184" t="n">
        <f aca="false">S166-R166+1</f>
        <v>1</v>
      </c>
      <c r="D166" s="185" t="e">
        <f aca="false">Y166*B166*C166</f>
        <v>#N/A</v>
      </c>
      <c r="E166" s="182" t="e">
        <f aca="false">D166*Z166</f>
        <v>#N/A</v>
      </c>
    </row>
    <row r="167" customFormat="false" ht="12.75" hidden="false" customHeight="false" outlineLevel="0" collapsed="false">
      <c r="A167" s="182" t="e">
        <f aca="false">VLOOKUP(I167,DDEPM_USERS,2,FALSE())</f>
        <v>#N/A</v>
      </c>
      <c r="B167" s="183" t="e">
        <f aca="false">VLOOKUP(T167,DELIV_CONV,2,FALSE())</f>
        <v>#N/A</v>
      </c>
      <c r="C167" s="184" t="n">
        <f aca="false">S167-R167+1</f>
        <v>1</v>
      </c>
      <c r="D167" s="185" t="e">
        <f aca="false">Y167*B167*C167</f>
        <v>#N/A</v>
      </c>
      <c r="E167" s="182" t="e">
        <f aca="false">D167*Z167</f>
        <v>#N/A</v>
      </c>
    </row>
    <row r="168" customFormat="false" ht="12.75" hidden="false" customHeight="false" outlineLevel="0" collapsed="false">
      <c r="A168" s="182" t="e">
        <f aca="false">VLOOKUP(I168,DDEPM_USERS,2,FALSE())</f>
        <v>#N/A</v>
      </c>
      <c r="B168" s="183" t="e">
        <f aca="false">VLOOKUP(T168,DELIV_CONV,2,FALSE())</f>
        <v>#N/A</v>
      </c>
      <c r="C168" s="184" t="n">
        <f aca="false">S168-R168+1</f>
        <v>1</v>
      </c>
      <c r="D168" s="185" t="e">
        <f aca="false">Y168*B168*C168</f>
        <v>#N/A</v>
      </c>
      <c r="E168" s="182" t="e">
        <f aca="false">D168*Z168</f>
        <v>#N/A</v>
      </c>
    </row>
    <row r="169" customFormat="false" ht="12.75" hidden="false" customHeight="false" outlineLevel="0" collapsed="false">
      <c r="A169" s="182" t="e">
        <f aca="false">VLOOKUP(I169,DDEPM_USERS,2,FALSE())</f>
        <v>#N/A</v>
      </c>
      <c r="B169" s="183" t="e">
        <f aca="false">VLOOKUP(T169,DELIV_CONV,2,FALSE())</f>
        <v>#N/A</v>
      </c>
      <c r="C169" s="184" t="n">
        <f aca="false">S169-R169+1</f>
        <v>1</v>
      </c>
      <c r="D169" s="185" t="e">
        <f aca="false">Y169*B169*C169</f>
        <v>#N/A</v>
      </c>
      <c r="E169" s="182" t="e">
        <f aca="false">D169*Z169</f>
        <v>#N/A</v>
      </c>
    </row>
    <row r="170" customFormat="false" ht="12.75" hidden="false" customHeight="false" outlineLevel="0" collapsed="false">
      <c r="A170" s="182" t="e">
        <f aca="false">VLOOKUP(I170,DDEPM_USERS,2,FALSE())</f>
        <v>#N/A</v>
      </c>
      <c r="B170" s="183" t="e">
        <f aca="false">VLOOKUP(T170,DELIV_CONV,2,FALSE())</f>
        <v>#N/A</v>
      </c>
      <c r="C170" s="184" t="n">
        <f aca="false">S170-R170+1</f>
        <v>1</v>
      </c>
      <c r="D170" s="185" t="e">
        <f aca="false">Y170*B170*C170</f>
        <v>#N/A</v>
      </c>
      <c r="E170" s="182" t="e">
        <f aca="false">D170*Z170</f>
        <v>#N/A</v>
      </c>
    </row>
    <row r="171" customFormat="false" ht="12.75" hidden="false" customHeight="false" outlineLevel="0" collapsed="false">
      <c r="A171" s="182" t="e">
        <f aca="false">VLOOKUP(I171,DDEPM_USERS,2,FALSE())</f>
        <v>#N/A</v>
      </c>
      <c r="B171" s="183" t="e">
        <f aca="false">VLOOKUP(T171,DELIV_CONV,2,FALSE())</f>
        <v>#N/A</v>
      </c>
      <c r="C171" s="184" t="n">
        <f aca="false">S171-R171+1</f>
        <v>1</v>
      </c>
      <c r="D171" s="185" t="e">
        <f aca="false">Y171*B171*C171</f>
        <v>#N/A</v>
      </c>
      <c r="E171" s="182" t="e">
        <f aca="false">D171*Z171</f>
        <v>#N/A</v>
      </c>
    </row>
    <row r="172" customFormat="false" ht="12.75" hidden="false" customHeight="false" outlineLevel="0" collapsed="false">
      <c r="A172" s="182" t="e">
        <f aca="false">VLOOKUP(I172,DDEPM_USERS,2,FALSE())</f>
        <v>#N/A</v>
      </c>
      <c r="B172" s="183" t="e">
        <f aca="false">VLOOKUP(T172,DELIV_CONV,2,FALSE())</f>
        <v>#N/A</v>
      </c>
      <c r="C172" s="184" t="n">
        <f aca="false">S172-R172+1</f>
        <v>1</v>
      </c>
      <c r="D172" s="185" t="e">
        <f aca="false">Y172*B172*C172</f>
        <v>#N/A</v>
      </c>
      <c r="E172" s="182" t="e">
        <f aca="false">D172*Z172</f>
        <v>#N/A</v>
      </c>
    </row>
    <row r="173" customFormat="false" ht="12.75" hidden="false" customHeight="false" outlineLevel="0" collapsed="false">
      <c r="A173" s="182" t="e">
        <f aca="false">VLOOKUP(I173,DDEPM_USERS,2,FALSE())</f>
        <v>#N/A</v>
      </c>
      <c r="B173" s="183" t="e">
        <f aca="false">VLOOKUP(T173,DELIV_CONV,2,FALSE())</f>
        <v>#N/A</v>
      </c>
      <c r="C173" s="184" t="n">
        <f aca="false">S173-R173+1</f>
        <v>1</v>
      </c>
      <c r="D173" s="185" t="e">
        <f aca="false">Y173*B173*C173</f>
        <v>#N/A</v>
      </c>
      <c r="E173" s="182" t="e">
        <f aca="false">D173*Z173</f>
        <v>#N/A</v>
      </c>
    </row>
    <row r="174" customFormat="false" ht="12.75" hidden="false" customHeight="false" outlineLevel="0" collapsed="false">
      <c r="A174" s="182" t="e">
        <f aca="false">VLOOKUP(I174,DDEPM_USERS,2,FALSE())</f>
        <v>#N/A</v>
      </c>
      <c r="B174" s="183" t="e">
        <f aca="false">VLOOKUP(T174,DELIV_CONV,2,FALSE())</f>
        <v>#N/A</v>
      </c>
      <c r="C174" s="184" t="n">
        <f aca="false">S174-R174+1</f>
        <v>1</v>
      </c>
      <c r="D174" s="185" t="e">
        <f aca="false">Y174*B174*C174</f>
        <v>#N/A</v>
      </c>
      <c r="E174" s="182" t="e">
        <f aca="false">D174*Z174</f>
        <v>#N/A</v>
      </c>
    </row>
    <row r="175" customFormat="false" ht="12.75" hidden="false" customHeight="false" outlineLevel="0" collapsed="false">
      <c r="A175" s="182" t="e">
        <f aca="false">VLOOKUP(I175,DDEPM_USERS,2,FALSE())</f>
        <v>#N/A</v>
      </c>
      <c r="B175" s="183" t="e">
        <f aca="false">VLOOKUP(T175,DELIV_CONV,2,FALSE())</f>
        <v>#N/A</v>
      </c>
      <c r="C175" s="184" t="n">
        <f aca="false">S175-R175+1</f>
        <v>1</v>
      </c>
      <c r="D175" s="185" t="e">
        <f aca="false">Y175*B175*C175</f>
        <v>#N/A</v>
      </c>
      <c r="E175" s="182" t="e">
        <f aca="false">D175*Z175</f>
        <v>#N/A</v>
      </c>
    </row>
    <row r="176" customFormat="false" ht="12.75" hidden="false" customHeight="false" outlineLevel="0" collapsed="false">
      <c r="A176" s="182" t="e">
        <f aca="false">VLOOKUP(I176,DDEPM_USERS,2,FALSE())</f>
        <v>#N/A</v>
      </c>
      <c r="B176" s="183" t="e">
        <f aca="false">VLOOKUP(T176,DELIV_CONV,2,FALSE())</f>
        <v>#N/A</v>
      </c>
      <c r="C176" s="184" t="n">
        <f aca="false">S176-R176+1</f>
        <v>1</v>
      </c>
      <c r="D176" s="185" t="e">
        <f aca="false">Y176*B176*C176</f>
        <v>#N/A</v>
      </c>
      <c r="E176" s="182" t="e">
        <f aca="false">D176*Z176</f>
        <v>#N/A</v>
      </c>
    </row>
    <row r="177" customFormat="false" ht="12.75" hidden="false" customHeight="false" outlineLevel="0" collapsed="false">
      <c r="A177" s="182" t="e">
        <f aca="false">VLOOKUP(I177,DDEPM_USERS,2,FALSE())</f>
        <v>#N/A</v>
      </c>
      <c r="B177" s="183" t="e">
        <f aca="false">VLOOKUP(T177,DELIV_CONV,2,FALSE())</f>
        <v>#N/A</v>
      </c>
      <c r="C177" s="184" t="n">
        <f aca="false">S177-R177+1</f>
        <v>1</v>
      </c>
      <c r="D177" s="185" t="e">
        <f aca="false">Y177*B177*C177</f>
        <v>#N/A</v>
      </c>
      <c r="E177" s="182" t="e">
        <f aca="false">D177*Z177</f>
        <v>#N/A</v>
      </c>
    </row>
    <row r="178" customFormat="false" ht="12.75" hidden="false" customHeight="false" outlineLevel="0" collapsed="false">
      <c r="A178" s="182" t="e">
        <f aca="false">VLOOKUP(I178,DDEPM_USERS,2,FALSE())</f>
        <v>#N/A</v>
      </c>
      <c r="B178" s="183" t="e">
        <f aca="false">VLOOKUP(T178,DELIV_CONV,2,FALSE())</f>
        <v>#N/A</v>
      </c>
      <c r="C178" s="184" t="n">
        <f aca="false">S178-R178+1</f>
        <v>1</v>
      </c>
      <c r="D178" s="185" t="e">
        <f aca="false">Y178*B178*C178</f>
        <v>#N/A</v>
      </c>
      <c r="E178" s="182" t="e">
        <f aca="false">D178*Z178</f>
        <v>#N/A</v>
      </c>
    </row>
    <row r="179" customFormat="false" ht="12.75" hidden="false" customHeight="false" outlineLevel="0" collapsed="false">
      <c r="A179" s="182" t="e">
        <f aca="false">VLOOKUP(I179,DDEPM_USERS,2,FALSE())</f>
        <v>#N/A</v>
      </c>
      <c r="B179" s="183" t="e">
        <f aca="false">VLOOKUP(T179,DELIV_CONV,2,FALSE())</f>
        <v>#N/A</v>
      </c>
      <c r="C179" s="184" t="n">
        <f aca="false">S179-R179+1</f>
        <v>1</v>
      </c>
      <c r="D179" s="185" t="e">
        <f aca="false">Y179*B179*C179</f>
        <v>#N/A</v>
      </c>
      <c r="E179" s="182" t="e">
        <f aca="false">D179*Z179</f>
        <v>#N/A</v>
      </c>
    </row>
    <row r="180" customFormat="false" ht="12.75" hidden="false" customHeight="false" outlineLevel="0" collapsed="false">
      <c r="A180" s="182" t="e">
        <f aca="false">VLOOKUP(I180,DDEPM_USERS,2,FALSE())</f>
        <v>#N/A</v>
      </c>
      <c r="B180" s="183" t="e">
        <f aca="false">VLOOKUP(T180,DELIV_CONV,2,FALSE())</f>
        <v>#N/A</v>
      </c>
      <c r="C180" s="184" t="n">
        <f aca="false">S180-R180+1</f>
        <v>1</v>
      </c>
      <c r="D180" s="185" t="e">
        <f aca="false">Y180*B180*C180</f>
        <v>#N/A</v>
      </c>
      <c r="E180" s="182" t="e">
        <f aca="false">D180*Z180</f>
        <v>#N/A</v>
      </c>
    </row>
    <row r="181" customFormat="false" ht="12.75" hidden="false" customHeight="false" outlineLevel="0" collapsed="false">
      <c r="A181" s="182" t="e">
        <f aca="false">VLOOKUP(I181,DDEPM_USERS,2,FALSE())</f>
        <v>#N/A</v>
      </c>
      <c r="B181" s="183" t="e">
        <f aca="false">VLOOKUP(T181,DELIV_CONV,2,FALSE())</f>
        <v>#N/A</v>
      </c>
      <c r="C181" s="184" t="n">
        <f aca="false">S181-R181+1</f>
        <v>1</v>
      </c>
      <c r="D181" s="185" t="e">
        <f aca="false">Y181*B181*C181</f>
        <v>#N/A</v>
      </c>
      <c r="E181" s="182" t="e">
        <f aca="false">D181*Z181</f>
        <v>#N/A</v>
      </c>
    </row>
    <row r="182" customFormat="false" ht="12.75" hidden="false" customHeight="false" outlineLevel="0" collapsed="false">
      <c r="A182" s="182" t="e">
        <f aca="false">VLOOKUP(I182,DDEPM_USERS,2,FALSE())</f>
        <v>#N/A</v>
      </c>
      <c r="B182" s="183" t="e">
        <f aca="false">VLOOKUP(T182,DELIV_CONV,2,FALSE())</f>
        <v>#N/A</v>
      </c>
      <c r="C182" s="184" t="n">
        <f aca="false">S182-R182+1</f>
        <v>1</v>
      </c>
      <c r="D182" s="185" t="e">
        <f aca="false">Y182*B182*C182</f>
        <v>#N/A</v>
      </c>
      <c r="E182" s="182" t="e">
        <f aca="false">D182*Z182</f>
        <v>#N/A</v>
      </c>
    </row>
    <row r="183" customFormat="false" ht="12.75" hidden="false" customHeight="false" outlineLevel="0" collapsed="false">
      <c r="A183" s="182" t="e">
        <f aca="false">VLOOKUP(I183,DDEPM_USERS,2,FALSE())</f>
        <v>#N/A</v>
      </c>
      <c r="B183" s="183" t="e">
        <f aca="false">VLOOKUP(T183,DELIV_CONV,2,FALSE())</f>
        <v>#N/A</v>
      </c>
      <c r="C183" s="184" t="n">
        <f aca="false">S183-R183+1</f>
        <v>1</v>
      </c>
      <c r="D183" s="185" t="e">
        <f aca="false">Y183*B183*C183</f>
        <v>#N/A</v>
      </c>
      <c r="E183" s="182" t="e">
        <f aca="false">D183*Z183</f>
        <v>#N/A</v>
      </c>
    </row>
    <row r="184" customFormat="false" ht="12.75" hidden="false" customHeight="false" outlineLevel="0" collapsed="false">
      <c r="A184" s="182" t="e">
        <f aca="false">VLOOKUP(I184,DDEPM_USERS,2,FALSE())</f>
        <v>#N/A</v>
      </c>
      <c r="B184" s="183" t="e">
        <f aca="false">VLOOKUP(T184,DELIV_CONV,2,FALSE())</f>
        <v>#N/A</v>
      </c>
      <c r="C184" s="184" t="n">
        <f aca="false">S184-R184+1</f>
        <v>1</v>
      </c>
      <c r="D184" s="185" t="e">
        <f aca="false">Y184*B184*C184</f>
        <v>#N/A</v>
      </c>
      <c r="E184" s="182" t="e">
        <f aca="false">D184*Z184</f>
        <v>#N/A</v>
      </c>
    </row>
    <row r="185" customFormat="false" ht="12.75" hidden="false" customHeight="false" outlineLevel="0" collapsed="false">
      <c r="A185" s="182" t="e">
        <f aca="false">VLOOKUP(I185,DDEPM_USERS,2,FALSE())</f>
        <v>#N/A</v>
      </c>
      <c r="B185" s="183" t="e">
        <f aca="false">VLOOKUP(T185,DELIV_CONV,2,FALSE())</f>
        <v>#N/A</v>
      </c>
      <c r="C185" s="184" t="n">
        <f aca="false">S185-R185+1</f>
        <v>1</v>
      </c>
      <c r="D185" s="185" t="e">
        <f aca="false">Y185*B185*C185</f>
        <v>#N/A</v>
      </c>
      <c r="E185" s="182" t="e">
        <f aca="false">D185*Z185</f>
        <v>#N/A</v>
      </c>
    </row>
    <row r="186" customFormat="false" ht="12.75" hidden="false" customHeight="false" outlineLevel="0" collapsed="false">
      <c r="A186" s="182" t="e">
        <f aca="false">VLOOKUP(I186,DDEPM_USERS,2,FALSE())</f>
        <v>#N/A</v>
      </c>
      <c r="B186" s="183" t="e">
        <f aca="false">VLOOKUP(T186,DELIV_CONV,2,FALSE())</f>
        <v>#N/A</v>
      </c>
      <c r="C186" s="184" t="n">
        <f aca="false">S186-R186+1</f>
        <v>1</v>
      </c>
      <c r="D186" s="185" t="e">
        <f aca="false">Y186*B186*C186</f>
        <v>#N/A</v>
      </c>
      <c r="E186" s="182" t="e">
        <f aca="false">D186*Z186</f>
        <v>#N/A</v>
      </c>
    </row>
    <row r="187" customFormat="false" ht="12.75" hidden="false" customHeight="false" outlineLevel="0" collapsed="false">
      <c r="A187" s="182" t="e">
        <f aca="false">VLOOKUP(I187,DDEPM_USERS,2,FALSE())</f>
        <v>#N/A</v>
      </c>
      <c r="B187" s="183" t="e">
        <f aca="false">VLOOKUP(T187,DELIV_CONV,2,FALSE())</f>
        <v>#N/A</v>
      </c>
      <c r="C187" s="184" t="n">
        <f aca="false">S187-R187+1</f>
        <v>1</v>
      </c>
      <c r="D187" s="185" t="e">
        <f aca="false">Y187*B187*C187</f>
        <v>#N/A</v>
      </c>
      <c r="E187" s="182" t="e">
        <f aca="false">D187*Z187</f>
        <v>#N/A</v>
      </c>
    </row>
    <row r="188" customFormat="false" ht="12.75" hidden="false" customHeight="false" outlineLevel="0" collapsed="false">
      <c r="A188" s="182" t="e">
        <f aca="false">VLOOKUP(I188,DDEPM_USERS,2,FALSE())</f>
        <v>#N/A</v>
      </c>
      <c r="B188" s="183" t="e">
        <f aca="false">VLOOKUP(T188,DELIV_CONV,2,FALSE())</f>
        <v>#N/A</v>
      </c>
      <c r="C188" s="184" t="n">
        <f aca="false">S188-R188+1</f>
        <v>1</v>
      </c>
      <c r="D188" s="185" t="e">
        <f aca="false">Y188*B188*C188</f>
        <v>#N/A</v>
      </c>
      <c r="E188" s="182" t="e">
        <f aca="false">D188*Z188</f>
        <v>#N/A</v>
      </c>
    </row>
    <row r="189" customFormat="false" ht="12.75" hidden="false" customHeight="false" outlineLevel="0" collapsed="false">
      <c r="A189" s="182" t="e">
        <f aca="false">VLOOKUP(I189,DDEPM_USERS,2,FALSE())</f>
        <v>#N/A</v>
      </c>
      <c r="B189" s="183" t="e">
        <f aca="false">VLOOKUP(T189,DELIV_CONV,2,FALSE())</f>
        <v>#N/A</v>
      </c>
      <c r="C189" s="184" t="n">
        <f aca="false">S189-R189+1</f>
        <v>1</v>
      </c>
      <c r="D189" s="185" t="e">
        <f aca="false">Y189*B189*C189</f>
        <v>#N/A</v>
      </c>
      <c r="E189" s="182" t="e">
        <f aca="false">D189*Z189</f>
        <v>#N/A</v>
      </c>
    </row>
    <row r="190" customFormat="false" ht="12.75" hidden="false" customHeight="false" outlineLevel="0" collapsed="false">
      <c r="A190" s="182" t="e">
        <f aca="false">VLOOKUP(I190,DDEPM_USERS,2,FALSE())</f>
        <v>#N/A</v>
      </c>
      <c r="B190" s="183" t="e">
        <f aca="false">VLOOKUP(T190,DELIV_CONV,2,FALSE())</f>
        <v>#N/A</v>
      </c>
      <c r="C190" s="184" t="n">
        <f aca="false">S190-R190+1</f>
        <v>1</v>
      </c>
      <c r="D190" s="185" t="e">
        <f aca="false">Y190*B190*C190</f>
        <v>#N/A</v>
      </c>
      <c r="E190" s="182" t="e">
        <f aca="false">D190*Z190</f>
        <v>#N/A</v>
      </c>
    </row>
    <row r="191" customFormat="false" ht="12.75" hidden="false" customHeight="false" outlineLevel="0" collapsed="false">
      <c r="A191" s="182" t="e">
        <f aca="false">VLOOKUP(I191,DDEPM_USERS,2,FALSE())</f>
        <v>#N/A</v>
      </c>
      <c r="B191" s="183" t="e">
        <f aca="false">VLOOKUP(T191,DELIV_CONV,2,FALSE())</f>
        <v>#N/A</v>
      </c>
      <c r="C191" s="184" t="n">
        <f aca="false">S191-R191+1</f>
        <v>1</v>
      </c>
      <c r="D191" s="185" t="e">
        <f aca="false">Y191*B191*C191</f>
        <v>#N/A</v>
      </c>
      <c r="E191" s="182" t="e">
        <f aca="false">D191*Z191</f>
        <v>#N/A</v>
      </c>
    </row>
    <row r="192" customFormat="false" ht="12.75" hidden="false" customHeight="false" outlineLevel="0" collapsed="false">
      <c r="A192" s="182" t="e">
        <f aca="false">VLOOKUP(I192,DDEPM_USERS,2,FALSE())</f>
        <v>#N/A</v>
      </c>
      <c r="B192" s="183" t="e">
        <f aca="false">VLOOKUP(T192,DELIV_CONV,2,FALSE())</f>
        <v>#N/A</v>
      </c>
      <c r="C192" s="184" t="n">
        <f aca="false">S192-R192+1</f>
        <v>1</v>
      </c>
      <c r="D192" s="185" t="e">
        <f aca="false">Y192*B192*C192</f>
        <v>#N/A</v>
      </c>
      <c r="E192" s="182" t="e">
        <f aca="false">D192*Z192</f>
        <v>#N/A</v>
      </c>
    </row>
    <row r="193" customFormat="false" ht="12.75" hidden="false" customHeight="false" outlineLevel="0" collapsed="false">
      <c r="A193" s="182" t="e">
        <f aca="false">VLOOKUP(I193,DDEPM_USERS,2,FALSE())</f>
        <v>#N/A</v>
      </c>
      <c r="B193" s="183" t="e">
        <f aca="false">VLOOKUP(T193,DELIV_CONV,2,FALSE())</f>
        <v>#N/A</v>
      </c>
      <c r="C193" s="184" t="n">
        <f aca="false">S193-R193+1</f>
        <v>1</v>
      </c>
      <c r="D193" s="185" t="e">
        <f aca="false">Y193*B193*C193</f>
        <v>#N/A</v>
      </c>
      <c r="E193" s="182" t="e">
        <f aca="false">D193*Z193</f>
        <v>#N/A</v>
      </c>
    </row>
    <row r="194" customFormat="false" ht="12.75" hidden="false" customHeight="false" outlineLevel="0" collapsed="false">
      <c r="A194" s="182" t="e">
        <f aca="false">VLOOKUP(I194,DDEPM_USERS,2,FALSE())</f>
        <v>#N/A</v>
      </c>
      <c r="B194" s="183" t="e">
        <f aca="false">VLOOKUP(T194,DELIV_CONV,2,FALSE())</f>
        <v>#N/A</v>
      </c>
      <c r="C194" s="184" t="n">
        <f aca="false">S194-R194+1</f>
        <v>1</v>
      </c>
      <c r="D194" s="185" t="e">
        <f aca="false">Y194*B194*C194</f>
        <v>#N/A</v>
      </c>
      <c r="E194" s="182" t="e">
        <f aca="false">D194*Z194</f>
        <v>#N/A</v>
      </c>
    </row>
    <row r="195" customFormat="false" ht="12.75" hidden="false" customHeight="false" outlineLevel="0" collapsed="false">
      <c r="A195" s="182" t="e">
        <f aca="false">VLOOKUP(I195,DDEPM_USERS,2,FALSE())</f>
        <v>#N/A</v>
      </c>
      <c r="B195" s="183" t="e">
        <f aca="false">VLOOKUP(T195,DELIV_CONV,2,FALSE())</f>
        <v>#N/A</v>
      </c>
      <c r="C195" s="184" t="n">
        <f aca="false">S195-R195+1</f>
        <v>1</v>
      </c>
      <c r="D195" s="185" t="e">
        <f aca="false">Y195*B195*C195</f>
        <v>#N/A</v>
      </c>
      <c r="E195" s="182" t="e">
        <f aca="false">D195*Z195</f>
        <v>#N/A</v>
      </c>
    </row>
    <row r="196" customFormat="false" ht="12.75" hidden="false" customHeight="false" outlineLevel="0" collapsed="false">
      <c r="A196" s="182" t="e">
        <f aca="false">VLOOKUP(I196,DDEPM_USERS,2,FALSE())</f>
        <v>#N/A</v>
      </c>
      <c r="B196" s="183" t="e">
        <f aca="false">VLOOKUP(T196,DELIV_CONV,2,FALSE())</f>
        <v>#N/A</v>
      </c>
      <c r="C196" s="184" t="n">
        <f aca="false">S196-R196+1</f>
        <v>1</v>
      </c>
      <c r="D196" s="185" t="e">
        <f aca="false">Y196*B196*C196</f>
        <v>#N/A</v>
      </c>
      <c r="E196" s="182" t="e">
        <f aca="false">D196*Z196</f>
        <v>#N/A</v>
      </c>
    </row>
    <row r="197" customFormat="false" ht="12.75" hidden="false" customHeight="false" outlineLevel="0" collapsed="false">
      <c r="A197" s="182" t="e">
        <f aca="false">VLOOKUP(I197,DDEPM_USERS,2,FALSE())</f>
        <v>#N/A</v>
      </c>
      <c r="B197" s="183" t="e">
        <f aca="false">VLOOKUP(T197,DELIV_CONV,2,FALSE())</f>
        <v>#N/A</v>
      </c>
      <c r="C197" s="184" t="n">
        <f aca="false">S197-R197+1</f>
        <v>1</v>
      </c>
      <c r="D197" s="185" t="e">
        <f aca="false">Y197*B197*C197</f>
        <v>#N/A</v>
      </c>
      <c r="E197" s="182" t="e">
        <f aca="false">D197*Z197</f>
        <v>#N/A</v>
      </c>
    </row>
    <row r="198" customFormat="false" ht="12.75" hidden="false" customHeight="false" outlineLevel="0" collapsed="false">
      <c r="A198" s="182" t="e">
        <f aca="false">VLOOKUP(I198,DDEPM_USERS,2,FALSE())</f>
        <v>#N/A</v>
      </c>
      <c r="B198" s="183" t="e">
        <f aca="false">VLOOKUP(T198,DELIV_CONV,2,FALSE())</f>
        <v>#N/A</v>
      </c>
      <c r="C198" s="184" t="n">
        <f aca="false">S198-R198+1</f>
        <v>1</v>
      </c>
      <c r="D198" s="185" t="e">
        <f aca="false">Y198*B198*C198</f>
        <v>#N/A</v>
      </c>
      <c r="E198" s="182" t="e">
        <f aca="false">D198*Z198</f>
        <v>#N/A</v>
      </c>
    </row>
    <row r="199" customFormat="false" ht="12.75" hidden="false" customHeight="false" outlineLevel="0" collapsed="false">
      <c r="A199" s="182" t="e">
        <f aca="false">VLOOKUP(I199,DDEPM_USERS,2,FALSE())</f>
        <v>#N/A</v>
      </c>
      <c r="B199" s="183" t="e">
        <f aca="false">VLOOKUP(T199,DELIV_CONV,2,FALSE())</f>
        <v>#N/A</v>
      </c>
      <c r="C199" s="184" t="n">
        <f aca="false">S199-R199+1</f>
        <v>1</v>
      </c>
      <c r="D199" s="185" t="e">
        <f aca="false">Y199*B199*C199</f>
        <v>#N/A</v>
      </c>
      <c r="E199" s="182" t="e">
        <f aca="false">D199*Z199</f>
        <v>#N/A</v>
      </c>
    </row>
    <row r="200" customFormat="false" ht="12.75" hidden="false" customHeight="false" outlineLevel="0" collapsed="false">
      <c r="A200" s="182" t="e">
        <f aca="false">VLOOKUP(I200,DDEPM_USERS,2,FALSE())</f>
        <v>#N/A</v>
      </c>
      <c r="B200" s="183" t="e">
        <f aca="false">VLOOKUP(T200,DELIV_CONV,2,FALSE())</f>
        <v>#N/A</v>
      </c>
      <c r="C200" s="184" t="n">
        <f aca="false">S200-R200+1</f>
        <v>1</v>
      </c>
      <c r="D200" s="185" t="e">
        <f aca="false">Y200*B200*C200</f>
        <v>#N/A</v>
      </c>
      <c r="E200" s="182" t="e">
        <f aca="false">D200*Z200</f>
        <v>#N/A</v>
      </c>
    </row>
    <row r="201" customFormat="false" ht="12.75" hidden="false" customHeight="false" outlineLevel="0" collapsed="false">
      <c r="A201" s="182" t="e">
        <f aca="false">VLOOKUP(I201,DDEPM_USERS,2,FALSE())</f>
        <v>#N/A</v>
      </c>
      <c r="B201" s="183" t="e">
        <f aca="false">VLOOKUP(T201,DELIV_CONV,2,FALSE())</f>
        <v>#N/A</v>
      </c>
      <c r="C201" s="184" t="n">
        <f aca="false">S201-R201+1</f>
        <v>1</v>
      </c>
      <c r="D201" s="185" t="e">
        <f aca="false">Y201*B201*C201</f>
        <v>#N/A</v>
      </c>
      <c r="E201" s="182" t="e">
        <f aca="false">D201*Z201</f>
        <v>#N/A</v>
      </c>
    </row>
    <row r="202" customFormat="false" ht="12.75" hidden="false" customHeight="false" outlineLevel="0" collapsed="false">
      <c r="A202" s="182" t="e">
        <f aca="false">VLOOKUP(I202,DDEPM_USERS,2,FALSE())</f>
        <v>#N/A</v>
      </c>
      <c r="B202" s="183" t="e">
        <f aca="false">VLOOKUP(T202,DELIV_CONV,2,FALSE())</f>
        <v>#N/A</v>
      </c>
      <c r="C202" s="184" t="n">
        <f aca="false">S202-R202+1</f>
        <v>1</v>
      </c>
      <c r="D202" s="185" t="e">
        <f aca="false">Y202*B202*C202</f>
        <v>#N/A</v>
      </c>
      <c r="E202" s="182" t="e">
        <f aca="false">D202*Z202</f>
        <v>#N/A</v>
      </c>
    </row>
    <row r="203" customFormat="false" ht="12.75" hidden="false" customHeight="false" outlineLevel="0" collapsed="false">
      <c r="A203" s="182" t="e">
        <f aca="false">VLOOKUP(I203,DDEPM_USERS,2,FALSE())</f>
        <v>#N/A</v>
      </c>
      <c r="B203" s="183" t="e">
        <f aca="false">VLOOKUP(T203,DELIV_CONV,2,FALSE())</f>
        <v>#N/A</v>
      </c>
      <c r="C203" s="184" t="n">
        <f aca="false">S203-R203+1</f>
        <v>1</v>
      </c>
      <c r="D203" s="185" t="e">
        <f aca="false">Y203*B203*C203</f>
        <v>#N/A</v>
      </c>
      <c r="E203" s="182" t="e">
        <f aca="false">D203*Z203</f>
        <v>#N/A</v>
      </c>
    </row>
    <row r="204" customFormat="false" ht="12.75" hidden="false" customHeight="false" outlineLevel="0" collapsed="false">
      <c r="A204" s="182" t="e">
        <f aca="false">VLOOKUP(I204,DDEPM_USERS,2,FALSE())</f>
        <v>#N/A</v>
      </c>
      <c r="B204" s="183" t="e">
        <f aca="false">VLOOKUP(T204,DELIV_CONV,2,FALSE())</f>
        <v>#N/A</v>
      </c>
      <c r="C204" s="184" t="n">
        <f aca="false">S204-R204+1</f>
        <v>1</v>
      </c>
      <c r="D204" s="185" t="e">
        <f aca="false">Y204*B204*C204</f>
        <v>#N/A</v>
      </c>
      <c r="E204" s="182" t="e">
        <f aca="false">D204*Z204</f>
        <v>#N/A</v>
      </c>
    </row>
    <row r="205" customFormat="false" ht="12.75" hidden="false" customHeight="false" outlineLevel="0" collapsed="false">
      <c r="A205" s="182" t="e">
        <f aca="false">VLOOKUP(I205,DDEPM_USERS,2,FALSE())</f>
        <v>#N/A</v>
      </c>
      <c r="B205" s="183" t="e">
        <f aca="false">VLOOKUP(T205,DELIV_CONV,2,FALSE())</f>
        <v>#N/A</v>
      </c>
      <c r="C205" s="184" t="n">
        <f aca="false">S205-R205+1</f>
        <v>1</v>
      </c>
      <c r="D205" s="185" t="e">
        <f aca="false">Y205*B205*C205</f>
        <v>#N/A</v>
      </c>
      <c r="E205" s="182" t="e">
        <f aca="false">D205*Z205</f>
        <v>#N/A</v>
      </c>
    </row>
    <row r="206" customFormat="false" ht="12.75" hidden="false" customHeight="false" outlineLevel="0" collapsed="false">
      <c r="A206" s="182" t="e">
        <f aca="false">VLOOKUP(I206,DDEPM_USERS,2,FALSE())</f>
        <v>#N/A</v>
      </c>
      <c r="B206" s="183" t="e">
        <f aca="false">VLOOKUP(T206,DELIV_CONV,2,FALSE())</f>
        <v>#N/A</v>
      </c>
      <c r="C206" s="184" t="n">
        <f aca="false">S206-R206+1</f>
        <v>1</v>
      </c>
      <c r="D206" s="185" t="e">
        <f aca="false">Y206*B206*C206</f>
        <v>#N/A</v>
      </c>
      <c r="E206" s="182" t="e">
        <f aca="false">D206*Z206</f>
        <v>#N/A</v>
      </c>
    </row>
    <row r="207" customFormat="false" ht="12.75" hidden="false" customHeight="false" outlineLevel="0" collapsed="false">
      <c r="A207" s="182" t="e">
        <f aca="false">VLOOKUP(I207,DDEPM_USERS,2,FALSE())</f>
        <v>#N/A</v>
      </c>
      <c r="B207" s="183" t="e">
        <f aca="false">VLOOKUP(T207,DELIV_CONV,2,FALSE())</f>
        <v>#N/A</v>
      </c>
      <c r="C207" s="184" t="n">
        <f aca="false">S207-R207+1</f>
        <v>1</v>
      </c>
      <c r="D207" s="185" t="e">
        <f aca="false">Y207*B207*C207</f>
        <v>#N/A</v>
      </c>
      <c r="E207" s="182" t="e">
        <f aca="false">D207*Z207</f>
        <v>#N/A</v>
      </c>
    </row>
    <row r="208" customFormat="false" ht="12.75" hidden="false" customHeight="false" outlineLevel="0" collapsed="false">
      <c r="A208" s="182" t="e">
        <f aca="false">VLOOKUP(I208,DDEPM_USERS,2,FALSE())</f>
        <v>#N/A</v>
      </c>
      <c r="B208" s="183" t="e">
        <f aca="false">VLOOKUP(T208,DELIV_CONV,2,FALSE())</f>
        <v>#N/A</v>
      </c>
      <c r="C208" s="184" t="n">
        <f aca="false">S208-R208+1</f>
        <v>1</v>
      </c>
      <c r="D208" s="185" t="e">
        <f aca="false">Y208*B208*C208</f>
        <v>#N/A</v>
      </c>
      <c r="E208" s="182" t="e">
        <f aca="false">D208*Z208</f>
        <v>#N/A</v>
      </c>
    </row>
    <row r="209" customFormat="false" ht="12.75" hidden="false" customHeight="false" outlineLevel="0" collapsed="false">
      <c r="A209" s="182" t="e">
        <f aca="false">VLOOKUP(I209,DDEPM_USERS,2,FALSE())</f>
        <v>#N/A</v>
      </c>
      <c r="B209" s="183" t="e">
        <f aca="false">VLOOKUP(T209,DELIV_CONV,2,FALSE())</f>
        <v>#N/A</v>
      </c>
      <c r="C209" s="184" t="n">
        <f aca="false">S209-R209+1</f>
        <v>1</v>
      </c>
      <c r="D209" s="185" t="e">
        <f aca="false">Y209*B209*C209</f>
        <v>#N/A</v>
      </c>
      <c r="E209" s="182" t="e">
        <f aca="false">D209*Z209</f>
        <v>#N/A</v>
      </c>
    </row>
    <row r="210" customFormat="false" ht="12.75" hidden="false" customHeight="false" outlineLevel="0" collapsed="false">
      <c r="A210" s="182" t="e">
        <f aca="false">VLOOKUP(I210,DDEPM_USERS,2,FALSE())</f>
        <v>#N/A</v>
      </c>
      <c r="B210" s="183" t="e">
        <f aca="false">VLOOKUP(T210,DELIV_CONV,2,FALSE())</f>
        <v>#N/A</v>
      </c>
      <c r="C210" s="184" t="n">
        <f aca="false">S210-R210+1</f>
        <v>1</v>
      </c>
      <c r="D210" s="185" t="e">
        <f aca="false">Y210*B210*C210</f>
        <v>#N/A</v>
      </c>
      <c r="E210" s="182" t="e">
        <f aca="false">D210*Z210</f>
        <v>#N/A</v>
      </c>
    </row>
    <row r="211" customFormat="false" ht="12.75" hidden="false" customHeight="false" outlineLevel="0" collapsed="false">
      <c r="A211" s="182" t="e">
        <f aca="false">VLOOKUP(I211,DDEPM_USERS,2,FALSE())</f>
        <v>#N/A</v>
      </c>
      <c r="B211" s="183" t="e">
        <f aca="false">VLOOKUP(T211,DELIV_CONV,2,FALSE())</f>
        <v>#N/A</v>
      </c>
      <c r="C211" s="184" t="n">
        <f aca="false">S211-R211+1</f>
        <v>1</v>
      </c>
      <c r="D211" s="185" t="e">
        <f aca="false">Y211*B211*C211</f>
        <v>#N/A</v>
      </c>
      <c r="E211" s="182" t="e">
        <f aca="false">D211*Z211</f>
        <v>#N/A</v>
      </c>
    </row>
    <row r="212" customFormat="false" ht="12.75" hidden="false" customHeight="false" outlineLevel="0" collapsed="false">
      <c r="A212" s="182" t="e">
        <f aca="false">VLOOKUP(I212,DDEPM_USERS,2,FALSE())</f>
        <v>#N/A</v>
      </c>
      <c r="B212" s="183" t="e">
        <f aca="false">VLOOKUP(T212,DELIV_CONV,2,FALSE())</f>
        <v>#N/A</v>
      </c>
      <c r="C212" s="184" t="n">
        <f aca="false">S212-R212+1</f>
        <v>1</v>
      </c>
      <c r="D212" s="185" t="e">
        <f aca="false">Y212*B212*C212</f>
        <v>#N/A</v>
      </c>
      <c r="E212" s="182" t="e">
        <f aca="false">D212*Z212</f>
        <v>#N/A</v>
      </c>
    </row>
    <row r="213" customFormat="false" ht="12.75" hidden="false" customHeight="false" outlineLevel="0" collapsed="false">
      <c r="A213" s="182" t="e">
        <f aca="false">VLOOKUP(I213,DDEPM_USERS,2,FALSE())</f>
        <v>#N/A</v>
      </c>
      <c r="B213" s="183" t="e">
        <f aca="false">VLOOKUP(T213,DELIV_CONV,2,FALSE())</f>
        <v>#N/A</v>
      </c>
      <c r="C213" s="184" t="n">
        <f aca="false">S213-R213+1</f>
        <v>1</v>
      </c>
      <c r="D213" s="185" t="e">
        <f aca="false">Y213*B213*C213</f>
        <v>#N/A</v>
      </c>
      <c r="E213" s="182" t="e">
        <f aca="false">D213*Z213</f>
        <v>#N/A</v>
      </c>
    </row>
    <row r="214" customFormat="false" ht="12.75" hidden="false" customHeight="false" outlineLevel="0" collapsed="false">
      <c r="A214" s="182" t="e">
        <f aca="false">VLOOKUP(I214,DDEPM_USERS,2,FALSE())</f>
        <v>#N/A</v>
      </c>
      <c r="B214" s="183" t="e">
        <f aca="false">VLOOKUP(T214,DELIV_CONV,2,FALSE())</f>
        <v>#N/A</v>
      </c>
      <c r="C214" s="184" t="n">
        <f aca="false">S214-R214+1</f>
        <v>1</v>
      </c>
      <c r="D214" s="185" t="e">
        <f aca="false">Y214*B214*C214</f>
        <v>#N/A</v>
      </c>
      <c r="E214" s="182" t="e">
        <f aca="false">D214*Z214</f>
        <v>#N/A</v>
      </c>
    </row>
    <row r="215" customFormat="false" ht="12.75" hidden="false" customHeight="false" outlineLevel="0" collapsed="false">
      <c r="A215" s="182" t="e">
        <f aca="false">VLOOKUP(I215,DDEPM_USERS,2,FALSE())</f>
        <v>#N/A</v>
      </c>
      <c r="B215" s="183" t="e">
        <f aca="false">VLOOKUP(T215,DELIV_CONV,2,FALSE())</f>
        <v>#N/A</v>
      </c>
      <c r="C215" s="184" t="n">
        <f aca="false">S215-R215+1</f>
        <v>1</v>
      </c>
      <c r="D215" s="185" t="e">
        <f aca="false">Y215*B215*C215</f>
        <v>#N/A</v>
      </c>
      <c r="E215" s="182" t="e">
        <f aca="false">D215*Z215</f>
        <v>#N/A</v>
      </c>
    </row>
    <row r="216" customFormat="false" ht="12.75" hidden="false" customHeight="false" outlineLevel="0" collapsed="false">
      <c r="A216" s="182" t="e">
        <f aca="false">VLOOKUP(I216,DDEPM_USERS,2,FALSE())</f>
        <v>#N/A</v>
      </c>
      <c r="B216" s="183" t="e">
        <f aca="false">VLOOKUP(T216,DELIV_CONV,2,FALSE())</f>
        <v>#N/A</v>
      </c>
      <c r="C216" s="184" t="n">
        <f aca="false">S216-R216+1</f>
        <v>1</v>
      </c>
      <c r="D216" s="185" t="e">
        <f aca="false">Y216*B216*C216</f>
        <v>#N/A</v>
      </c>
      <c r="E216" s="182" t="e">
        <f aca="false">D216*Z216</f>
        <v>#N/A</v>
      </c>
    </row>
    <row r="217" customFormat="false" ht="12.75" hidden="false" customHeight="false" outlineLevel="0" collapsed="false">
      <c r="A217" s="182" t="e">
        <f aca="false">VLOOKUP(I217,DDEPM_USERS,2,FALSE())</f>
        <v>#N/A</v>
      </c>
      <c r="B217" s="183" t="e">
        <f aca="false">VLOOKUP(T217,DELIV_CONV,2,FALSE())</f>
        <v>#N/A</v>
      </c>
      <c r="C217" s="184" t="n">
        <f aca="false">S217-R217+1</f>
        <v>1</v>
      </c>
      <c r="D217" s="185" t="e">
        <f aca="false">Y217*B217*C217</f>
        <v>#N/A</v>
      </c>
      <c r="E217" s="182" t="e">
        <f aca="false">D217*Z217</f>
        <v>#N/A</v>
      </c>
    </row>
    <row r="218" customFormat="false" ht="12.75" hidden="false" customHeight="false" outlineLevel="0" collapsed="false">
      <c r="A218" s="182" t="e">
        <f aca="false">VLOOKUP(I218,DDEPM_USERS,2,FALSE())</f>
        <v>#N/A</v>
      </c>
      <c r="B218" s="183" t="e">
        <f aca="false">VLOOKUP(T218,DELIV_CONV,2,FALSE())</f>
        <v>#N/A</v>
      </c>
      <c r="C218" s="184" t="n">
        <f aca="false">S218-R218+1</f>
        <v>1</v>
      </c>
      <c r="D218" s="185" t="e">
        <f aca="false">Y218*B218*C218</f>
        <v>#N/A</v>
      </c>
      <c r="E218" s="182" t="e">
        <f aca="false">D218*Z218</f>
        <v>#N/A</v>
      </c>
    </row>
    <row r="219" customFormat="false" ht="12.75" hidden="false" customHeight="false" outlineLevel="0" collapsed="false">
      <c r="A219" s="182" t="e">
        <f aca="false">VLOOKUP(I219,DDEPM_USERS,2,FALSE())</f>
        <v>#N/A</v>
      </c>
      <c r="B219" s="183" t="e">
        <f aca="false">VLOOKUP(T219,DELIV_CONV,2,FALSE())</f>
        <v>#N/A</v>
      </c>
      <c r="C219" s="184" t="n">
        <f aca="false">S219-R219+1</f>
        <v>1</v>
      </c>
      <c r="D219" s="185" t="e">
        <f aca="false">Y219*B219*C219</f>
        <v>#N/A</v>
      </c>
      <c r="E219" s="182" t="e">
        <f aca="false">D219*Z219</f>
        <v>#N/A</v>
      </c>
    </row>
    <row r="220" customFormat="false" ht="12.75" hidden="false" customHeight="false" outlineLevel="0" collapsed="false">
      <c r="A220" s="182" t="e">
        <f aca="false">VLOOKUP(I220,DDEPM_USERS,2,FALSE())</f>
        <v>#N/A</v>
      </c>
      <c r="B220" s="183" t="e">
        <f aca="false">VLOOKUP(T220,DELIV_CONV,2,FALSE())</f>
        <v>#N/A</v>
      </c>
      <c r="C220" s="184" t="n">
        <f aca="false">S220-R220+1</f>
        <v>1</v>
      </c>
      <c r="D220" s="185" t="e">
        <f aca="false">Y220*B220*C220</f>
        <v>#N/A</v>
      </c>
      <c r="E220" s="182" t="e">
        <f aca="false">D220*Z220</f>
        <v>#N/A</v>
      </c>
    </row>
    <row r="221" customFormat="false" ht="12.75" hidden="false" customHeight="false" outlineLevel="0" collapsed="false">
      <c r="A221" s="182" t="e">
        <f aca="false">VLOOKUP(I221,DDEPM_USERS,2,FALSE())</f>
        <v>#N/A</v>
      </c>
      <c r="B221" s="183" t="e">
        <f aca="false">VLOOKUP(T221,DELIV_CONV,2,FALSE())</f>
        <v>#N/A</v>
      </c>
      <c r="C221" s="184" t="n">
        <f aca="false">S221-R221+1</f>
        <v>1</v>
      </c>
      <c r="D221" s="185" t="e">
        <f aca="false">Y221*B221*C221</f>
        <v>#N/A</v>
      </c>
      <c r="E221" s="182" t="e">
        <f aca="false">D221*Z221</f>
        <v>#N/A</v>
      </c>
    </row>
    <row r="222" customFormat="false" ht="12.75" hidden="false" customHeight="false" outlineLevel="0" collapsed="false">
      <c r="A222" s="182" t="e">
        <f aca="false">VLOOKUP(I222,DDEPM_USERS,2,FALSE())</f>
        <v>#N/A</v>
      </c>
      <c r="B222" s="183" t="e">
        <f aca="false">VLOOKUP(T222,DELIV_CONV,2,FALSE())</f>
        <v>#N/A</v>
      </c>
      <c r="C222" s="184" t="n">
        <f aca="false">S222-R222+1</f>
        <v>1</v>
      </c>
      <c r="D222" s="185" t="e">
        <f aca="false">Y222*B222*C222</f>
        <v>#N/A</v>
      </c>
      <c r="E222" s="182" t="e">
        <f aca="false">D222*Z222</f>
        <v>#N/A</v>
      </c>
    </row>
    <row r="223" customFormat="false" ht="12.75" hidden="false" customHeight="false" outlineLevel="0" collapsed="false">
      <c r="A223" s="182" t="e">
        <f aca="false">VLOOKUP(I223,DDEPM_USERS,2,FALSE())</f>
        <v>#N/A</v>
      </c>
      <c r="B223" s="183" t="e">
        <f aca="false">VLOOKUP(T223,DELIV_CONV,2,FALSE())</f>
        <v>#N/A</v>
      </c>
      <c r="C223" s="184" t="n">
        <f aca="false">S223-R223+1</f>
        <v>1</v>
      </c>
      <c r="D223" s="185" t="e">
        <f aca="false">Y223*B223*C223</f>
        <v>#N/A</v>
      </c>
      <c r="E223" s="182" t="e">
        <f aca="false">D223*Z223</f>
        <v>#N/A</v>
      </c>
    </row>
    <row r="224" customFormat="false" ht="12.75" hidden="false" customHeight="false" outlineLevel="0" collapsed="false">
      <c r="A224" s="182" t="e">
        <f aca="false">VLOOKUP(I224,DDEPM_USERS,2,FALSE())</f>
        <v>#N/A</v>
      </c>
      <c r="B224" s="183" t="e">
        <f aca="false">VLOOKUP(T224,DELIV_CONV,2,FALSE())</f>
        <v>#N/A</v>
      </c>
      <c r="C224" s="184" t="n">
        <f aca="false">S224-R224+1</f>
        <v>1</v>
      </c>
      <c r="D224" s="185" t="e">
        <f aca="false">Y224*B224*C224</f>
        <v>#N/A</v>
      </c>
      <c r="E224" s="182" t="e">
        <f aca="false">D224*Z224</f>
        <v>#N/A</v>
      </c>
    </row>
    <row r="225" customFormat="false" ht="12.75" hidden="false" customHeight="false" outlineLevel="0" collapsed="false">
      <c r="A225" s="182" t="e">
        <f aca="false">VLOOKUP(I225,DDEPM_USERS,2,FALSE())</f>
        <v>#N/A</v>
      </c>
      <c r="B225" s="183" t="e">
        <f aca="false">VLOOKUP(T225,DELIV_CONV,2,FALSE())</f>
        <v>#N/A</v>
      </c>
      <c r="C225" s="184" t="n">
        <f aca="false">S225-R225+1</f>
        <v>1</v>
      </c>
      <c r="D225" s="185" t="e">
        <f aca="false">Y225*B225*C225</f>
        <v>#N/A</v>
      </c>
      <c r="E225" s="182" t="e">
        <f aca="false">D225*Z225</f>
        <v>#N/A</v>
      </c>
    </row>
    <row r="226" customFormat="false" ht="12.75" hidden="false" customHeight="false" outlineLevel="0" collapsed="false">
      <c r="A226" s="182" t="e">
        <f aca="false">VLOOKUP(I226,DDEPM_USERS,2,FALSE())</f>
        <v>#N/A</v>
      </c>
      <c r="B226" s="183" t="e">
        <f aca="false">VLOOKUP(T226,DELIV_CONV,2,FALSE())</f>
        <v>#N/A</v>
      </c>
      <c r="C226" s="184" t="n">
        <f aca="false">S226-R226+1</f>
        <v>1</v>
      </c>
      <c r="D226" s="185" t="e">
        <f aca="false">Y226*B226*C226</f>
        <v>#N/A</v>
      </c>
      <c r="E226" s="182" t="e">
        <f aca="false">D226*Z226</f>
        <v>#N/A</v>
      </c>
    </row>
    <row r="227" customFormat="false" ht="12.75" hidden="false" customHeight="false" outlineLevel="0" collapsed="false">
      <c r="A227" s="182" t="e">
        <f aca="false">VLOOKUP(I227,DDEPM_USERS,2,FALSE())</f>
        <v>#N/A</v>
      </c>
      <c r="B227" s="183" t="e">
        <f aca="false">VLOOKUP(T227,DELIV_CONV,2,FALSE())</f>
        <v>#N/A</v>
      </c>
      <c r="C227" s="184" t="n">
        <f aca="false">S227-R227+1</f>
        <v>1</v>
      </c>
      <c r="D227" s="185" t="e">
        <f aca="false">Y227*B227*C227</f>
        <v>#N/A</v>
      </c>
      <c r="E227" s="182" t="e">
        <f aca="false">D227*Z227</f>
        <v>#N/A</v>
      </c>
    </row>
    <row r="228" customFormat="false" ht="12.75" hidden="false" customHeight="false" outlineLevel="0" collapsed="false">
      <c r="A228" s="182" t="e">
        <f aca="false">VLOOKUP(I228,DDEPM_USERS,2,FALSE())</f>
        <v>#N/A</v>
      </c>
      <c r="B228" s="183" t="e">
        <f aca="false">VLOOKUP(T228,DELIV_CONV,2,FALSE())</f>
        <v>#N/A</v>
      </c>
      <c r="C228" s="184" t="n">
        <f aca="false">S228-R228+1</f>
        <v>1</v>
      </c>
      <c r="D228" s="185" t="e">
        <f aca="false">Y228*B228*C228</f>
        <v>#N/A</v>
      </c>
      <c r="E228" s="182" t="e">
        <f aca="false">D228*Z228</f>
        <v>#N/A</v>
      </c>
    </row>
    <row r="229" customFormat="false" ht="12.75" hidden="false" customHeight="false" outlineLevel="0" collapsed="false">
      <c r="A229" s="182" t="e">
        <f aca="false">VLOOKUP(I229,DDEPM_USERS,2,FALSE())</f>
        <v>#N/A</v>
      </c>
      <c r="B229" s="183" t="e">
        <f aca="false">VLOOKUP(T229,DELIV_CONV,2,FALSE())</f>
        <v>#N/A</v>
      </c>
      <c r="C229" s="184" t="n">
        <f aca="false">S229-R229+1</f>
        <v>1</v>
      </c>
      <c r="D229" s="185" t="e">
        <f aca="false">Y229*B229*C229</f>
        <v>#N/A</v>
      </c>
      <c r="E229" s="182" t="e">
        <f aca="false">D229*Z229</f>
        <v>#N/A</v>
      </c>
    </row>
    <row r="230" customFormat="false" ht="12.75" hidden="false" customHeight="false" outlineLevel="0" collapsed="false">
      <c r="A230" s="182" t="e">
        <f aca="false">VLOOKUP(I230,DDEPM_USERS,2,FALSE())</f>
        <v>#N/A</v>
      </c>
      <c r="B230" s="183" t="e">
        <f aca="false">VLOOKUP(T230,DELIV_CONV,2,FALSE())</f>
        <v>#N/A</v>
      </c>
      <c r="C230" s="184" t="n">
        <f aca="false">S230-R230+1</f>
        <v>1</v>
      </c>
      <c r="D230" s="185" t="e">
        <f aca="false">Y230*B230*C230</f>
        <v>#N/A</v>
      </c>
      <c r="E230" s="182" t="e">
        <f aca="false">D230*Z230</f>
        <v>#N/A</v>
      </c>
    </row>
    <row r="231" customFormat="false" ht="12.75" hidden="false" customHeight="false" outlineLevel="0" collapsed="false">
      <c r="A231" s="182" t="e">
        <f aca="false">VLOOKUP(I231,DDEPM_USERS,2,FALSE())</f>
        <v>#N/A</v>
      </c>
      <c r="B231" s="183" t="e">
        <f aca="false">VLOOKUP(T231,DELIV_CONV,2,FALSE())</f>
        <v>#N/A</v>
      </c>
      <c r="C231" s="184" t="n">
        <f aca="false">S231-R231+1</f>
        <v>1</v>
      </c>
      <c r="D231" s="185" t="e">
        <f aca="false">Y231*B231*C231</f>
        <v>#N/A</v>
      </c>
      <c r="E231" s="182" t="e">
        <f aca="false">D231*Z231</f>
        <v>#N/A</v>
      </c>
    </row>
    <row r="232" customFormat="false" ht="12.75" hidden="false" customHeight="false" outlineLevel="0" collapsed="false">
      <c r="A232" s="182" t="e">
        <f aca="false">VLOOKUP(I232,DDEPM_USERS,2,FALSE())</f>
        <v>#N/A</v>
      </c>
      <c r="B232" s="183" t="e">
        <f aca="false">VLOOKUP(T232,DELIV_CONV,2,FALSE())</f>
        <v>#N/A</v>
      </c>
      <c r="C232" s="184" t="n">
        <f aca="false">S232-R232+1</f>
        <v>1</v>
      </c>
      <c r="D232" s="185" t="e">
        <f aca="false">Y232*B232*C232</f>
        <v>#N/A</v>
      </c>
      <c r="E232" s="182" t="e">
        <f aca="false">D232*Z232</f>
        <v>#N/A</v>
      </c>
    </row>
    <row r="233" customFormat="false" ht="12.75" hidden="false" customHeight="false" outlineLevel="0" collapsed="false">
      <c r="A233" s="182" t="e">
        <f aca="false">VLOOKUP(I233,DDEPM_USERS,2,FALSE())</f>
        <v>#N/A</v>
      </c>
      <c r="B233" s="183" t="e">
        <f aca="false">VLOOKUP(T233,DELIV_CONV,2,FALSE())</f>
        <v>#N/A</v>
      </c>
      <c r="C233" s="184" t="n">
        <f aca="false">S233-R233+1</f>
        <v>1</v>
      </c>
      <c r="D233" s="185" t="e">
        <f aca="false">Y233*B233*C233</f>
        <v>#N/A</v>
      </c>
      <c r="E233" s="182" t="e">
        <f aca="false">D233*Z233</f>
        <v>#N/A</v>
      </c>
    </row>
    <row r="234" customFormat="false" ht="12.75" hidden="false" customHeight="false" outlineLevel="0" collapsed="false">
      <c r="A234" s="182" t="e">
        <f aca="false">VLOOKUP(I234,DDEPM_USERS,2,FALSE())</f>
        <v>#N/A</v>
      </c>
      <c r="B234" s="183" t="e">
        <f aca="false">VLOOKUP(T234,DELIV_CONV,2,FALSE())</f>
        <v>#N/A</v>
      </c>
      <c r="C234" s="184" t="n">
        <f aca="false">S234-R234+1</f>
        <v>1</v>
      </c>
      <c r="D234" s="185" t="e">
        <f aca="false">Y234*B234*C234</f>
        <v>#N/A</v>
      </c>
      <c r="E234" s="182" t="e">
        <f aca="false">D234*Z234</f>
        <v>#N/A</v>
      </c>
    </row>
    <row r="235" customFormat="false" ht="12.75" hidden="false" customHeight="false" outlineLevel="0" collapsed="false">
      <c r="A235" s="182" t="e">
        <f aca="false">VLOOKUP(I235,DDEPM_USERS,2,FALSE())</f>
        <v>#N/A</v>
      </c>
      <c r="B235" s="183" t="e">
        <f aca="false">VLOOKUP(T235,DELIV_CONV,2,FALSE())</f>
        <v>#N/A</v>
      </c>
      <c r="C235" s="184" t="n">
        <f aca="false">S235-R235+1</f>
        <v>1</v>
      </c>
      <c r="D235" s="185" t="e">
        <f aca="false">Y235*B235*C235</f>
        <v>#N/A</v>
      </c>
      <c r="E235" s="182" t="e">
        <f aca="false">D235*Z235</f>
        <v>#N/A</v>
      </c>
    </row>
    <row r="236" customFormat="false" ht="12.75" hidden="false" customHeight="false" outlineLevel="0" collapsed="false">
      <c r="A236" s="182" t="e">
        <f aca="false">VLOOKUP(I236,DDEPM_USERS,2,FALSE())</f>
        <v>#N/A</v>
      </c>
      <c r="B236" s="183" t="e">
        <f aca="false">VLOOKUP(T236,DELIV_CONV,2,FALSE())</f>
        <v>#N/A</v>
      </c>
      <c r="C236" s="184" t="n">
        <f aca="false">S236-R236+1</f>
        <v>1</v>
      </c>
      <c r="D236" s="185" t="e">
        <f aca="false">Y236*B236*C236</f>
        <v>#N/A</v>
      </c>
      <c r="E236" s="182" t="e">
        <f aca="false">D236*Z236</f>
        <v>#N/A</v>
      </c>
    </row>
    <row r="237" customFormat="false" ht="12.75" hidden="false" customHeight="false" outlineLevel="0" collapsed="false">
      <c r="A237" s="182" t="e">
        <f aca="false">VLOOKUP(I237,DDEPM_USERS,2,FALSE())</f>
        <v>#N/A</v>
      </c>
      <c r="B237" s="183" t="e">
        <f aca="false">VLOOKUP(T237,DELIV_CONV,2,FALSE())</f>
        <v>#N/A</v>
      </c>
      <c r="C237" s="184" t="n">
        <f aca="false">S237-R237+1</f>
        <v>1</v>
      </c>
      <c r="D237" s="185" t="e">
        <f aca="false">Y237*B237*C237</f>
        <v>#N/A</v>
      </c>
      <c r="E237" s="182" t="e">
        <f aca="false">D237*Z237</f>
        <v>#N/A</v>
      </c>
    </row>
    <row r="238" customFormat="false" ht="12.75" hidden="false" customHeight="false" outlineLevel="0" collapsed="false">
      <c r="A238" s="182" t="e">
        <f aca="false">VLOOKUP(I238,DDEPM_USERS,2,FALSE())</f>
        <v>#N/A</v>
      </c>
      <c r="B238" s="183" t="e">
        <f aca="false">VLOOKUP(T238,DELIV_CONV,2,FALSE())</f>
        <v>#N/A</v>
      </c>
      <c r="C238" s="184" t="n">
        <f aca="false">S238-R238+1</f>
        <v>1</v>
      </c>
      <c r="D238" s="185" t="e">
        <f aca="false">Y238*B238*C238</f>
        <v>#N/A</v>
      </c>
      <c r="E238" s="182" t="e">
        <f aca="false">D238*Z238</f>
        <v>#N/A</v>
      </c>
    </row>
    <row r="239" customFormat="false" ht="12.75" hidden="false" customHeight="false" outlineLevel="0" collapsed="false">
      <c r="A239" s="182" t="e">
        <f aca="false">VLOOKUP(I239,DDEPM_USERS,2,FALSE())</f>
        <v>#N/A</v>
      </c>
      <c r="B239" s="183" t="e">
        <f aca="false">VLOOKUP(T239,DELIV_CONV,2,FALSE())</f>
        <v>#N/A</v>
      </c>
      <c r="C239" s="184" t="n">
        <f aca="false">S239-R239+1</f>
        <v>1</v>
      </c>
      <c r="D239" s="185" t="e">
        <f aca="false">Y239*B239*C239</f>
        <v>#N/A</v>
      </c>
      <c r="E239" s="182" t="e">
        <f aca="false">D239*Z239</f>
        <v>#N/A</v>
      </c>
    </row>
    <row r="240" customFormat="false" ht="12.75" hidden="false" customHeight="false" outlineLevel="0" collapsed="false">
      <c r="A240" s="182" t="e">
        <f aca="false">VLOOKUP(I240,DDEPM_USERS,2,FALSE())</f>
        <v>#N/A</v>
      </c>
      <c r="B240" s="183" t="e">
        <f aca="false">VLOOKUP(T240,DELIV_CONV,2,FALSE())</f>
        <v>#N/A</v>
      </c>
      <c r="C240" s="184" t="n">
        <f aca="false">S240-R240+1</f>
        <v>1</v>
      </c>
      <c r="D240" s="185" t="e">
        <f aca="false">Y240*B240*C240</f>
        <v>#N/A</v>
      </c>
      <c r="E240" s="182" t="e">
        <f aca="false">D240*Z240</f>
        <v>#N/A</v>
      </c>
    </row>
    <row r="241" customFormat="false" ht="12.75" hidden="false" customHeight="false" outlineLevel="0" collapsed="false">
      <c r="A241" s="182" t="e">
        <f aca="false">VLOOKUP(I241,DDEPM_USERS,2,FALSE())</f>
        <v>#N/A</v>
      </c>
      <c r="B241" s="183" t="e">
        <f aca="false">VLOOKUP(T241,DELIV_CONV,2,FALSE())</f>
        <v>#N/A</v>
      </c>
      <c r="C241" s="184" t="n">
        <f aca="false">S241-R241+1</f>
        <v>1</v>
      </c>
      <c r="D241" s="185" t="e">
        <f aca="false">Y241*B241*C241</f>
        <v>#N/A</v>
      </c>
      <c r="E241" s="182" t="e">
        <f aca="false">D241*Z241</f>
        <v>#N/A</v>
      </c>
    </row>
    <row r="242" customFormat="false" ht="12.75" hidden="false" customHeight="false" outlineLevel="0" collapsed="false">
      <c r="A242" s="182" t="e">
        <f aca="false">VLOOKUP(I242,DDEPM_USERS,2,FALSE())</f>
        <v>#N/A</v>
      </c>
      <c r="B242" s="183" t="e">
        <f aca="false">VLOOKUP(T242,DELIV_CONV,2,FALSE())</f>
        <v>#N/A</v>
      </c>
      <c r="C242" s="184" t="n">
        <f aca="false">S242-R242+1</f>
        <v>1</v>
      </c>
      <c r="D242" s="185" t="e">
        <f aca="false">Y242*B242*C242</f>
        <v>#N/A</v>
      </c>
      <c r="E242" s="182" t="e">
        <f aca="false">D242*Z242</f>
        <v>#N/A</v>
      </c>
    </row>
    <row r="243" customFormat="false" ht="12.75" hidden="false" customHeight="false" outlineLevel="0" collapsed="false">
      <c r="A243" s="182" t="e">
        <f aca="false">VLOOKUP(I243,DDEPM_USERS,2,FALSE())</f>
        <v>#N/A</v>
      </c>
      <c r="B243" s="183" t="e">
        <f aca="false">VLOOKUP(T243,DELIV_CONV,2,FALSE())</f>
        <v>#N/A</v>
      </c>
      <c r="C243" s="184" t="n">
        <f aca="false">S243-R243+1</f>
        <v>1</v>
      </c>
      <c r="D243" s="185" t="e">
        <f aca="false">Y243*B243*C243</f>
        <v>#N/A</v>
      </c>
      <c r="E243" s="182" t="e">
        <f aca="false">D243*Z243</f>
        <v>#N/A</v>
      </c>
    </row>
    <row r="244" customFormat="false" ht="12.75" hidden="false" customHeight="false" outlineLevel="0" collapsed="false">
      <c r="A244" s="182" t="e">
        <f aca="false">VLOOKUP(I244,DDEPM_USERS,2,FALSE())</f>
        <v>#N/A</v>
      </c>
      <c r="B244" s="183" t="e">
        <f aca="false">VLOOKUP(T244,DELIV_CONV,2,FALSE())</f>
        <v>#N/A</v>
      </c>
      <c r="C244" s="184" t="n">
        <f aca="false">S244-R244+1</f>
        <v>1</v>
      </c>
      <c r="D244" s="185" t="e">
        <f aca="false">Y244*B244*C244</f>
        <v>#N/A</v>
      </c>
      <c r="E244" s="182" t="e">
        <f aca="false">D244*Z244</f>
        <v>#N/A</v>
      </c>
    </row>
    <row r="245" customFormat="false" ht="12.75" hidden="false" customHeight="false" outlineLevel="0" collapsed="false">
      <c r="A245" s="182" t="e">
        <f aca="false">VLOOKUP(I245,DDEPM_USERS,2,FALSE())</f>
        <v>#N/A</v>
      </c>
      <c r="B245" s="183" t="e">
        <f aca="false">VLOOKUP(T245,DELIV_CONV,2,FALSE())</f>
        <v>#N/A</v>
      </c>
      <c r="C245" s="184" t="n">
        <f aca="false">S245-R245+1</f>
        <v>1</v>
      </c>
      <c r="D245" s="185" t="e">
        <f aca="false">Y245*B245*C245</f>
        <v>#N/A</v>
      </c>
      <c r="E245" s="182" t="e">
        <f aca="false">D245*Z245</f>
        <v>#N/A</v>
      </c>
    </row>
    <row r="246" customFormat="false" ht="12.75" hidden="false" customHeight="false" outlineLevel="0" collapsed="false">
      <c r="A246" s="182" t="e">
        <f aca="false">VLOOKUP(I246,DDEPM_USERS,2,FALSE())</f>
        <v>#N/A</v>
      </c>
      <c r="B246" s="183" t="e">
        <f aca="false">VLOOKUP(T246,DELIV_CONV,2,FALSE())</f>
        <v>#N/A</v>
      </c>
      <c r="C246" s="184" t="n">
        <f aca="false">S246-R246+1</f>
        <v>1</v>
      </c>
      <c r="D246" s="185" t="e">
        <f aca="false">Y246*B246*C246</f>
        <v>#N/A</v>
      </c>
      <c r="E246" s="182" t="e">
        <f aca="false">D246*Z246</f>
        <v>#N/A</v>
      </c>
    </row>
    <row r="247" customFormat="false" ht="12.75" hidden="false" customHeight="false" outlineLevel="0" collapsed="false">
      <c r="A247" s="182" t="e">
        <f aca="false">VLOOKUP(I247,DDEPM_USERS,2,FALSE())</f>
        <v>#N/A</v>
      </c>
      <c r="B247" s="183" t="e">
        <f aca="false">VLOOKUP(T247,DELIV_CONV,2,FALSE())</f>
        <v>#N/A</v>
      </c>
      <c r="C247" s="184" t="n">
        <f aca="false">S247-R247+1</f>
        <v>1</v>
      </c>
      <c r="D247" s="185" t="e">
        <f aca="false">Y247*B247*C247</f>
        <v>#N/A</v>
      </c>
      <c r="E247" s="182" t="e">
        <f aca="false">D247*Z247</f>
        <v>#N/A</v>
      </c>
    </row>
    <row r="248" customFormat="false" ht="12.75" hidden="false" customHeight="false" outlineLevel="0" collapsed="false">
      <c r="A248" s="182" t="e">
        <f aca="false">VLOOKUP(I248,DDEPM_USERS,2,FALSE())</f>
        <v>#N/A</v>
      </c>
      <c r="B248" s="183" t="e">
        <f aca="false">VLOOKUP(T248,DELIV_CONV,2,FALSE())</f>
        <v>#N/A</v>
      </c>
      <c r="C248" s="184" t="n">
        <f aca="false">S248-R248+1</f>
        <v>1</v>
      </c>
      <c r="D248" s="185" t="e">
        <f aca="false">Y248*B248*C248</f>
        <v>#N/A</v>
      </c>
      <c r="E248" s="182" t="e">
        <f aca="false">D248*Z248</f>
        <v>#N/A</v>
      </c>
    </row>
    <row r="249" customFormat="false" ht="12.75" hidden="false" customHeight="false" outlineLevel="0" collapsed="false">
      <c r="A249" s="182" t="e">
        <f aca="false">VLOOKUP(I249,DDEPM_USERS,2,FALSE())</f>
        <v>#N/A</v>
      </c>
      <c r="B249" s="183" t="e">
        <f aca="false">VLOOKUP(T249,DELIV_CONV,2,FALSE())</f>
        <v>#N/A</v>
      </c>
      <c r="C249" s="184" t="n">
        <f aca="false">S249-R249+1</f>
        <v>1</v>
      </c>
      <c r="D249" s="185" t="e">
        <f aca="false">Y249*B249*C249</f>
        <v>#N/A</v>
      </c>
      <c r="E249" s="182" t="e">
        <f aca="false">D249*Z249</f>
        <v>#N/A</v>
      </c>
    </row>
    <row r="250" customFormat="false" ht="12.75" hidden="false" customHeight="false" outlineLevel="0" collapsed="false">
      <c r="A250" s="182" t="e">
        <f aca="false">VLOOKUP(I250,DDEPM_USERS,2,FALSE())</f>
        <v>#N/A</v>
      </c>
      <c r="B250" s="183" t="e">
        <f aca="false">VLOOKUP(T250,DELIV_CONV,2,FALSE())</f>
        <v>#N/A</v>
      </c>
      <c r="C250" s="184" t="n">
        <f aca="false">S250-R250+1</f>
        <v>1</v>
      </c>
      <c r="D250" s="185" t="e">
        <f aca="false">Y250*B250*C250</f>
        <v>#N/A</v>
      </c>
      <c r="E250" s="182" t="e">
        <f aca="false">D250*Z250</f>
        <v>#N/A</v>
      </c>
    </row>
    <row r="251" customFormat="false" ht="12.75" hidden="false" customHeight="false" outlineLevel="0" collapsed="false">
      <c r="A251" s="182" t="e">
        <f aca="false">VLOOKUP(I251,DDEPM_USERS,2,FALSE())</f>
        <v>#N/A</v>
      </c>
      <c r="B251" s="183" t="e">
        <f aca="false">VLOOKUP(T251,DELIV_CONV,2,FALSE())</f>
        <v>#N/A</v>
      </c>
      <c r="C251" s="184" t="n">
        <f aca="false">S251-R251+1</f>
        <v>1</v>
      </c>
      <c r="D251" s="185" t="e">
        <f aca="false">Y251*B251*C251</f>
        <v>#N/A</v>
      </c>
      <c r="E251" s="182" t="e">
        <f aca="false">D251*Z251</f>
        <v>#N/A</v>
      </c>
    </row>
    <row r="252" customFormat="false" ht="12.75" hidden="false" customHeight="false" outlineLevel="0" collapsed="false">
      <c r="A252" s="182" t="e">
        <f aca="false">VLOOKUP(I252,DDEPM_USERS,2,FALSE())</f>
        <v>#N/A</v>
      </c>
      <c r="B252" s="183" t="e">
        <f aca="false">VLOOKUP(T252,DELIV_CONV,2,FALSE())</f>
        <v>#N/A</v>
      </c>
      <c r="C252" s="184" t="n">
        <f aca="false">S252-R252+1</f>
        <v>1</v>
      </c>
      <c r="D252" s="185" t="e">
        <f aca="false">Y252*B252*C252</f>
        <v>#N/A</v>
      </c>
      <c r="E252" s="182" t="e">
        <f aca="false">D252*Z252</f>
        <v>#N/A</v>
      </c>
    </row>
    <row r="253" customFormat="false" ht="12.75" hidden="false" customHeight="false" outlineLevel="0" collapsed="false">
      <c r="A253" s="182" t="e">
        <f aca="false">VLOOKUP(I253,DDEPM_USERS,2,FALSE())</f>
        <v>#N/A</v>
      </c>
      <c r="B253" s="183" t="e">
        <f aca="false">VLOOKUP(T253,DELIV_CONV,2,FALSE())</f>
        <v>#N/A</v>
      </c>
      <c r="C253" s="184" t="n">
        <f aca="false">S253-R253+1</f>
        <v>1</v>
      </c>
      <c r="D253" s="185" t="e">
        <f aca="false">Y253*B253*C253</f>
        <v>#N/A</v>
      </c>
      <c r="E253" s="182" t="e">
        <f aca="false">D253*Z253</f>
        <v>#N/A</v>
      </c>
    </row>
    <row r="254" customFormat="false" ht="12.75" hidden="false" customHeight="false" outlineLevel="0" collapsed="false">
      <c r="A254" s="182" t="e">
        <f aca="false">VLOOKUP(I254,DDEPM_USERS,2,FALSE())</f>
        <v>#N/A</v>
      </c>
      <c r="B254" s="183" t="e">
        <f aca="false">VLOOKUP(T254,DELIV_CONV,2,FALSE())</f>
        <v>#N/A</v>
      </c>
      <c r="C254" s="184" t="n">
        <f aca="false">S254-R254+1</f>
        <v>1</v>
      </c>
      <c r="D254" s="185" t="e">
        <f aca="false">Y254*B254*C254</f>
        <v>#N/A</v>
      </c>
      <c r="E254" s="182" t="e">
        <f aca="false">D254*Z254</f>
        <v>#N/A</v>
      </c>
    </row>
    <row r="255" customFormat="false" ht="12.75" hidden="false" customHeight="false" outlineLevel="0" collapsed="false">
      <c r="A255" s="182" t="e">
        <f aca="false">VLOOKUP(I255,DDEPM_USERS,2,FALSE())</f>
        <v>#N/A</v>
      </c>
      <c r="B255" s="183" t="e">
        <f aca="false">VLOOKUP(T255,DELIV_CONV,2,FALSE())</f>
        <v>#N/A</v>
      </c>
      <c r="C255" s="184" t="n">
        <f aca="false">S255-R255+1</f>
        <v>1</v>
      </c>
      <c r="D255" s="185" t="e">
        <f aca="false">Y255*B255*C255</f>
        <v>#N/A</v>
      </c>
      <c r="E255" s="182" t="e">
        <f aca="false">D255*Z255</f>
        <v>#N/A</v>
      </c>
    </row>
    <row r="256" customFormat="false" ht="12.75" hidden="false" customHeight="false" outlineLevel="0" collapsed="false">
      <c r="A256" s="182" t="e">
        <f aca="false">VLOOKUP(I256,DDEPM_USERS,2,FALSE())</f>
        <v>#N/A</v>
      </c>
      <c r="B256" s="183" t="e">
        <f aca="false">VLOOKUP(T256,DELIV_CONV,2,FALSE())</f>
        <v>#N/A</v>
      </c>
      <c r="C256" s="184" t="n">
        <f aca="false">S256-R256+1</f>
        <v>1</v>
      </c>
      <c r="D256" s="185" t="e">
        <f aca="false">Y256*B256*C256</f>
        <v>#N/A</v>
      </c>
      <c r="E256" s="182" t="e">
        <f aca="false">D256*Z256</f>
        <v>#N/A</v>
      </c>
    </row>
    <row r="257" customFormat="false" ht="12.75" hidden="false" customHeight="false" outlineLevel="0" collapsed="false">
      <c r="A257" s="182" t="e">
        <f aca="false">VLOOKUP(I257,DDEPM_USERS,2,FALSE())</f>
        <v>#N/A</v>
      </c>
      <c r="B257" s="183" t="e">
        <f aca="false">VLOOKUP(T257,DELIV_CONV,2,FALSE())</f>
        <v>#N/A</v>
      </c>
      <c r="C257" s="184" t="n">
        <f aca="false">S257-R257+1</f>
        <v>1</v>
      </c>
      <c r="D257" s="185" t="e">
        <f aca="false">Y257*B257*C257</f>
        <v>#N/A</v>
      </c>
      <c r="E257" s="182" t="e">
        <f aca="false">D257*Z257</f>
        <v>#N/A</v>
      </c>
    </row>
    <row r="258" customFormat="false" ht="12.75" hidden="false" customHeight="false" outlineLevel="0" collapsed="false">
      <c r="A258" s="182" t="e">
        <f aca="false">VLOOKUP(I258,DDEPM_USERS,2,FALSE())</f>
        <v>#N/A</v>
      </c>
      <c r="B258" s="183" t="e">
        <f aca="false">VLOOKUP(T258,DELIV_CONV,2,FALSE())</f>
        <v>#N/A</v>
      </c>
      <c r="C258" s="184" t="n">
        <f aca="false">S258-R258+1</f>
        <v>1</v>
      </c>
      <c r="D258" s="185" t="e">
        <f aca="false">Y258*B258*C258</f>
        <v>#N/A</v>
      </c>
      <c r="E258" s="182" t="e">
        <f aca="false">D258*Z258</f>
        <v>#N/A</v>
      </c>
    </row>
    <row r="259" customFormat="false" ht="12.75" hidden="false" customHeight="false" outlineLevel="0" collapsed="false">
      <c r="A259" s="182" t="e">
        <f aca="false">VLOOKUP(I259,DDEPM_USERS,2,FALSE())</f>
        <v>#N/A</v>
      </c>
      <c r="B259" s="183" t="e">
        <f aca="false">VLOOKUP(T259,DELIV_CONV,2,FALSE())</f>
        <v>#N/A</v>
      </c>
      <c r="C259" s="184" t="n">
        <f aca="false">S259-R259+1</f>
        <v>1</v>
      </c>
      <c r="D259" s="185" t="e">
        <f aca="false">Y259*B259*C259</f>
        <v>#N/A</v>
      </c>
      <c r="E259" s="182" t="e">
        <f aca="false">D259*Z259</f>
        <v>#N/A</v>
      </c>
    </row>
    <row r="260" customFormat="false" ht="12.75" hidden="false" customHeight="false" outlineLevel="0" collapsed="false">
      <c r="A260" s="182" t="e">
        <f aca="false">VLOOKUP(I260,DDEPM_USERS,2,FALSE())</f>
        <v>#N/A</v>
      </c>
      <c r="B260" s="183" t="e">
        <f aca="false">VLOOKUP(T260,DELIV_CONV,2,FALSE())</f>
        <v>#N/A</v>
      </c>
      <c r="C260" s="184" t="n">
        <f aca="false">S260-R260+1</f>
        <v>1</v>
      </c>
      <c r="D260" s="185" t="e">
        <f aca="false">Y260*B260*C260</f>
        <v>#N/A</v>
      </c>
      <c r="E260" s="182" t="e">
        <f aca="false">D260*Z260</f>
        <v>#N/A</v>
      </c>
    </row>
    <row r="261" customFormat="false" ht="12.75" hidden="false" customHeight="false" outlineLevel="0" collapsed="false">
      <c r="A261" s="182" t="e">
        <f aca="false">VLOOKUP(I261,DDEPM_USERS,2,FALSE())</f>
        <v>#N/A</v>
      </c>
      <c r="B261" s="183" t="e">
        <f aca="false">VLOOKUP(T261,DELIV_CONV,2,FALSE())</f>
        <v>#N/A</v>
      </c>
      <c r="C261" s="184" t="n">
        <f aca="false">S261-R261+1</f>
        <v>1</v>
      </c>
      <c r="D261" s="185" t="e">
        <f aca="false">Y261*B261*C261</f>
        <v>#N/A</v>
      </c>
      <c r="E261" s="182" t="e">
        <f aca="false">D261*Z261</f>
        <v>#N/A</v>
      </c>
    </row>
    <row r="262" customFormat="false" ht="12.75" hidden="false" customHeight="false" outlineLevel="0" collapsed="false">
      <c r="A262" s="182" t="e">
        <f aca="false">VLOOKUP(I262,DDEPM_USERS,2,FALSE())</f>
        <v>#N/A</v>
      </c>
      <c r="B262" s="183" t="e">
        <f aca="false">VLOOKUP(T262,DELIV_CONV,2,FALSE())</f>
        <v>#N/A</v>
      </c>
      <c r="C262" s="184" t="n">
        <f aca="false">S262-R262+1</f>
        <v>1</v>
      </c>
      <c r="D262" s="185" t="e">
        <f aca="false">Y262*B262*C262</f>
        <v>#N/A</v>
      </c>
      <c r="E262" s="182" t="e">
        <f aca="false">D262*Z262</f>
        <v>#N/A</v>
      </c>
    </row>
    <row r="263" customFormat="false" ht="12.75" hidden="false" customHeight="false" outlineLevel="0" collapsed="false">
      <c r="A263" s="182" t="e">
        <f aca="false">VLOOKUP(I263,DDEPM_USERS,2,FALSE())</f>
        <v>#N/A</v>
      </c>
      <c r="B263" s="183" t="e">
        <f aca="false">VLOOKUP(T263,DELIV_CONV,2,FALSE())</f>
        <v>#N/A</v>
      </c>
      <c r="C263" s="184" t="n">
        <f aca="false">S263-R263+1</f>
        <v>1</v>
      </c>
      <c r="D263" s="185" t="e">
        <f aca="false">Y263*B263*C263</f>
        <v>#N/A</v>
      </c>
      <c r="E263" s="182" t="e">
        <f aca="false">D263*Z263</f>
        <v>#N/A</v>
      </c>
    </row>
    <row r="264" customFormat="false" ht="12.75" hidden="false" customHeight="false" outlineLevel="0" collapsed="false">
      <c r="A264" s="182" t="e">
        <f aca="false">VLOOKUP(I264,DDEPM_USERS,2,FALSE())</f>
        <v>#N/A</v>
      </c>
      <c r="B264" s="183" t="e">
        <f aca="false">VLOOKUP(T264,DELIV_CONV,2,FALSE())</f>
        <v>#N/A</v>
      </c>
      <c r="C264" s="184" t="n">
        <f aca="false">S264-R264+1</f>
        <v>1</v>
      </c>
      <c r="D264" s="185" t="e">
        <f aca="false">Y264*B264*C264</f>
        <v>#N/A</v>
      </c>
      <c r="E264" s="182" t="e">
        <f aca="false">D264*Z264</f>
        <v>#N/A</v>
      </c>
    </row>
    <row r="265" customFormat="false" ht="12.75" hidden="false" customHeight="false" outlineLevel="0" collapsed="false">
      <c r="A265" s="182" t="e">
        <f aca="false">VLOOKUP(I265,DDEPM_USERS,2,FALSE())</f>
        <v>#N/A</v>
      </c>
      <c r="B265" s="183" t="e">
        <f aca="false">VLOOKUP(T265,DELIV_CONV,2,FALSE())</f>
        <v>#N/A</v>
      </c>
      <c r="C265" s="184" t="n">
        <f aca="false">S265-R265+1</f>
        <v>1</v>
      </c>
      <c r="D265" s="185" t="e">
        <f aca="false">Y265*B265*C265</f>
        <v>#N/A</v>
      </c>
      <c r="E265" s="182" t="e">
        <f aca="false">D265*Z265</f>
        <v>#N/A</v>
      </c>
    </row>
    <row r="266" customFormat="false" ht="12.75" hidden="false" customHeight="false" outlineLevel="0" collapsed="false">
      <c r="A266" s="182" t="e">
        <f aca="false">VLOOKUP(I266,DDEPM_USERS,2,FALSE())</f>
        <v>#N/A</v>
      </c>
      <c r="B266" s="183" t="e">
        <f aca="false">VLOOKUP(T266,DELIV_CONV,2,FALSE())</f>
        <v>#N/A</v>
      </c>
      <c r="C266" s="184" t="n">
        <f aca="false">S266-R266+1</f>
        <v>1</v>
      </c>
      <c r="D266" s="185" t="e">
        <f aca="false">Y266*B266*C266</f>
        <v>#N/A</v>
      </c>
      <c r="E266" s="182" t="e">
        <f aca="false">D266*Z266</f>
        <v>#N/A</v>
      </c>
    </row>
    <row r="267" customFormat="false" ht="12.75" hidden="false" customHeight="false" outlineLevel="0" collapsed="false">
      <c r="A267" s="182" t="e">
        <f aca="false">VLOOKUP(I267,DDEPM_USERS,2,FALSE())</f>
        <v>#N/A</v>
      </c>
      <c r="B267" s="183" t="e">
        <f aca="false">VLOOKUP(T267,DELIV_CONV,2,FALSE())</f>
        <v>#N/A</v>
      </c>
      <c r="C267" s="184" t="n">
        <f aca="false">S267-R267+1</f>
        <v>1</v>
      </c>
      <c r="D267" s="185" t="e">
        <f aca="false">Y267*B267*C267</f>
        <v>#N/A</v>
      </c>
      <c r="E267" s="182" t="e">
        <f aca="false">D267*Z267</f>
        <v>#N/A</v>
      </c>
    </row>
    <row r="268" customFormat="false" ht="12.75" hidden="false" customHeight="false" outlineLevel="0" collapsed="false">
      <c r="A268" s="182" t="e">
        <f aca="false">VLOOKUP(I268,DDEPM_USERS,2,FALSE())</f>
        <v>#N/A</v>
      </c>
      <c r="B268" s="183" t="e">
        <f aca="false">VLOOKUP(T268,DELIV_CONV,2,FALSE())</f>
        <v>#N/A</v>
      </c>
      <c r="C268" s="184" t="n">
        <f aca="false">S268-R268+1</f>
        <v>1</v>
      </c>
      <c r="D268" s="185" t="e">
        <f aca="false">Y268*B268*C268</f>
        <v>#N/A</v>
      </c>
      <c r="E268" s="182" t="e">
        <f aca="false">D268*Z268</f>
        <v>#N/A</v>
      </c>
    </row>
    <row r="269" customFormat="false" ht="12.75" hidden="false" customHeight="false" outlineLevel="0" collapsed="false">
      <c r="A269" s="182" t="e">
        <f aca="false">VLOOKUP(I269,DDEPM_USERS,2,FALSE())</f>
        <v>#N/A</v>
      </c>
      <c r="B269" s="183" t="e">
        <f aca="false">VLOOKUP(T269,DELIV_CONV,2,FALSE())</f>
        <v>#N/A</v>
      </c>
      <c r="C269" s="184" t="n">
        <f aca="false">S269-R269+1</f>
        <v>1</v>
      </c>
      <c r="D269" s="185" t="e">
        <f aca="false">Y269*B269*C269</f>
        <v>#N/A</v>
      </c>
      <c r="E269" s="182" t="e">
        <f aca="false">D269*Z269</f>
        <v>#N/A</v>
      </c>
    </row>
    <row r="270" customFormat="false" ht="12.75" hidden="false" customHeight="false" outlineLevel="0" collapsed="false">
      <c r="A270" s="182" t="e">
        <f aca="false">VLOOKUP(I270,DDEPM_USERS,2,FALSE())</f>
        <v>#N/A</v>
      </c>
      <c r="B270" s="183" t="e">
        <f aca="false">VLOOKUP(T270,DELIV_CONV,2,FALSE())</f>
        <v>#N/A</v>
      </c>
      <c r="C270" s="184" t="n">
        <f aca="false">S270-R270+1</f>
        <v>1</v>
      </c>
      <c r="D270" s="185" t="e">
        <f aca="false">Y270*B270*C270</f>
        <v>#N/A</v>
      </c>
      <c r="E270" s="182" t="e">
        <f aca="false">D270*Z270</f>
        <v>#N/A</v>
      </c>
    </row>
    <row r="271" customFormat="false" ht="12.75" hidden="false" customHeight="false" outlineLevel="0" collapsed="false">
      <c r="A271" s="182" t="e">
        <f aca="false">VLOOKUP(I271,DDEPM_USERS,2,FALSE())</f>
        <v>#N/A</v>
      </c>
      <c r="B271" s="183" t="e">
        <f aca="false">VLOOKUP(T271,DELIV_CONV,2,FALSE())</f>
        <v>#N/A</v>
      </c>
      <c r="C271" s="184" t="n">
        <f aca="false">S271-R271+1</f>
        <v>1</v>
      </c>
      <c r="D271" s="185" t="e">
        <f aca="false">Y271*B271*C271</f>
        <v>#N/A</v>
      </c>
      <c r="E271" s="182" t="e">
        <f aca="false">D271*Z271</f>
        <v>#N/A</v>
      </c>
    </row>
    <row r="272" customFormat="false" ht="12.75" hidden="false" customHeight="false" outlineLevel="0" collapsed="false">
      <c r="A272" s="182" t="e">
        <f aca="false">VLOOKUP(I272,DDEPM_USERS,2,FALSE())</f>
        <v>#N/A</v>
      </c>
      <c r="B272" s="183" t="e">
        <f aca="false">VLOOKUP(T272,DELIV_CONV,2,FALSE())</f>
        <v>#N/A</v>
      </c>
      <c r="C272" s="184" t="n">
        <f aca="false">S272-R272+1</f>
        <v>1</v>
      </c>
      <c r="D272" s="185" t="e">
        <f aca="false">Y272*B272*C272</f>
        <v>#N/A</v>
      </c>
      <c r="E272" s="182" t="e">
        <f aca="false">D272*Z272</f>
        <v>#N/A</v>
      </c>
    </row>
    <row r="273" customFormat="false" ht="12.75" hidden="false" customHeight="false" outlineLevel="0" collapsed="false">
      <c r="A273" s="182" t="e">
        <f aca="false">VLOOKUP(I273,DDEPM_USERS,2,FALSE())</f>
        <v>#N/A</v>
      </c>
      <c r="B273" s="183" t="e">
        <f aca="false">VLOOKUP(T273,DELIV_CONV,2,FALSE())</f>
        <v>#N/A</v>
      </c>
      <c r="C273" s="184" t="n">
        <f aca="false">S273-R273+1</f>
        <v>1</v>
      </c>
      <c r="D273" s="185" t="e">
        <f aca="false">Y273*B273*C273</f>
        <v>#N/A</v>
      </c>
      <c r="E273" s="182" t="e">
        <f aca="false">D273*Z273</f>
        <v>#N/A</v>
      </c>
    </row>
    <row r="274" customFormat="false" ht="12.75" hidden="false" customHeight="false" outlineLevel="0" collapsed="false">
      <c r="A274" s="182" t="e">
        <f aca="false">VLOOKUP(I274,DDEPM_USERS,2,FALSE())</f>
        <v>#N/A</v>
      </c>
      <c r="B274" s="183" t="e">
        <f aca="false">VLOOKUP(T274,DELIV_CONV,2,FALSE())</f>
        <v>#N/A</v>
      </c>
      <c r="C274" s="184" t="n">
        <f aca="false">S274-R274+1</f>
        <v>1</v>
      </c>
      <c r="D274" s="185" t="e">
        <f aca="false">Y274*B274*C274</f>
        <v>#N/A</v>
      </c>
      <c r="E274" s="182" t="e">
        <f aca="false">D274*Z274</f>
        <v>#N/A</v>
      </c>
    </row>
    <row r="275" customFormat="false" ht="12.75" hidden="false" customHeight="false" outlineLevel="0" collapsed="false">
      <c r="A275" s="182" t="e">
        <f aca="false">VLOOKUP(I275,DDEPM_USERS,2,FALSE())</f>
        <v>#N/A</v>
      </c>
      <c r="B275" s="183" t="e">
        <f aca="false">VLOOKUP(T275,DELIV_CONV,2,FALSE())</f>
        <v>#N/A</v>
      </c>
      <c r="C275" s="184" t="n">
        <f aca="false">S275-R275+1</f>
        <v>1</v>
      </c>
      <c r="D275" s="185" t="e">
        <f aca="false">Y275*B275*C275</f>
        <v>#N/A</v>
      </c>
      <c r="E275" s="182" t="e">
        <f aca="false">D275*Z275</f>
        <v>#N/A</v>
      </c>
    </row>
    <row r="276" customFormat="false" ht="12.75" hidden="false" customHeight="false" outlineLevel="0" collapsed="false">
      <c r="A276" s="182" t="e">
        <f aca="false">VLOOKUP(I276,DDEPM_USERS,2,FALSE())</f>
        <v>#N/A</v>
      </c>
      <c r="B276" s="183" t="e">
        <f aca="false">VLOOKUP(T276,DELIV_CONV,2,FALSE())</f>
        <v>#N/A</v>
      </c>
      <c r="C276" s="184" t="n">
        <f aca="false">S276-R276+1</f>
        <v>1</v>
      </c>
      <c r="D276" s="185" t="e">
        <f aca="false">Y276*B276*C276</f>
        <v>#N/A</v>
      </c>
      <c r="E276" s="182" t="e">
        <f aca="false">D276*Z276</f>
        <v>#N/A</v>
      </c>
    </row>
    <row r="277" customFormat="false" ht="12.75" hidden="false" customHeight="false" outlineLevel="0" collapsed="false">
      <c r="A277" s="182" t="e">
        <f aca="false">VLOOKUP(I277,DDEPM_USERS,2,FALSE())</f>
        <v>#N/A</v>
      </c>
      <c r="B277" s="183" t="e">
        <f aca="false">VLOOKUP(T277,DELIV_CONV,2,FALSE())</f>
        <v>#N/A</v>
      </c>
      <c r="C277" s="184" t="n">
        <f aca="false">S277-R277+1</f>
        <v>1</v>
      </c>
      <c r="D277" s="185" t="e">
        <f aca="false">Y277*B277*C277</f>
        <v>#N/A</v>
      </c>
      <c r="E277" s="182" t="e">
        <f aca="false">D277*Z277</f>
        <v>#N/A</v>
      </c>
    </row>
    <row r="278" customFormat="false" ht="12.75" hidden="false" customHeight="false" outlineLevel="0" collapsed="false">
      <c r="A278" s="182" t="e">
        <f aca="false">VLOOKUP(I278,DDEPM_USERS,2,FALSE())</f>
        <v>#N/A</v>
      </c>
      <c r="B278" s="183" t="e">
        <f aca="false">VLOOKUP(T278,DELIV_CONV,2,FALSE())</f>
        <v>#N/A</v>
      </c>
      <c r="C278" s="184" t="n">
        <f aca="false">S278-R278+1</f>
        <v>1</v>
      </c>
      <c r="D278" s="185" t="e">
        <f aca="false">Y278*B278*C278</f>
        <v>#N/A</v>
      </c>
      <c r="E278" s="182" t="e">
        <f aca="false">D278*Z278</f>
        <v>#N/A</v>
      </c>
    </row>
    <row r="279" customFormat="false" ht="12.75" hidden="false" customHeight="false" outlineLevel="0" collapsed="false">
      <c r="A279" s="182" t="e">
        <f aca="false">VLOOKUP(I279,DDEPM_USERS,2,FALSE())</f>
        <v>#N/A</v>
      </c>
      <c r="B279" s="183" t="e">
        <f aca="false">VLOOKUP(T279,DELIV_CONV,2,FALSE())</f>
        <v>#N/A</v>
      </c>
      <c r="C279" s="184" t="n">
        <f aca="false">S279-R279+1</f>
        <v>1</v>
      </c>
      <c r="D279" s="185" t="e">
        <f aca="false">Y279*B279*C279</f>
        <v>#N/A</v>
      </c>
      <c r="E279" s="182" t="e">
        <f aca="false">D279*Z279</f>
        <v>#N/A</v>
      </c>
    </row>
    <row r="280" customFormat="false" ht="12.75" hidden="false" customHeight="false" outlineLevel="0" collapsed="false">
      <c r="A280" s="182" t="e">
        <f aca="false">VLOOKUP(I280,DDEPM_USERS,2,FALSE())</f>
        <v>#N/A</v>
      </c>
      <c r="B280" s="183" t="e">
        <f aca="false">VLOOKUP(T280,DELIV_CONV,2,FALSE())</f>
        <v>#N/A</v>
      </c>
      <c r="C280" s="184" t="n">
        <f aca="false">S280-R280+1</f>
        <v>1</v>
      </c>
      <c r="D280" s="185" t="e">
        <f aca="false">Y280*B280*C280</f>
        <v>#N/A</v>
      </c>
      <c r="E280" s="182" t="e">
        <f aca="false">D280*Z280</f>
        <v>#N/A</v>
      </c>
    </row>
    <row r="281" customFormat="false" ht="12.75" hidden="false" customHeight="false" outlineLevel="0" collapsed="false">
      <c r="A281" s="182" t="e">
        <f aca="false">VLOOKUP(I281,DDEPM_USERS,2,FALSE())</f>
        <v>#N/A</v>
      </c>
      <c r="B281" s="183" t="e">
        <f aca="false">VLOOKUP(T281,DELIV_CONV,2,FALSE())</f>
        <v>#N/A</v>
      </c>
      <c r="C281" s="184" t="n">
        <f aca="false">S281-R281+1</f>
        <v>1</v>
      </c>
      <c r="D281" s="185" t="e">
        <f aca="false">Y281*B281*C281</f>
        <v>#N/A</v>
      </c>
      <c r="E281" s="182" t="e">
        <f aca="false">D281*Z281</f>
        <v>#N/A</v>
      </c>
    </row>
    <row r="282" customFormat="false" ht="12.75" hidden="false" customHeight="false" outlineLevel="0" collapsed="false">
      <c r="A282" s="182" t="e">
        <f aca="false">VLOOKUP(I282,DDEPM_USERS,2,FALSE())</f>
        <v>#N/A</v>
      </c>
      <c r="B282" s="183" t="e">
        <f aca="false">VLOOKUP(T282,DELIV_CONV,2,FALSE())</f>
        <v>#N/A</v>
      </c>
      <c r="C282" s="184" t="n">
        <f aca="false">S282-R282+1</f>
        <v>1</v>
      </c>
      <c r="D282" s="185" t="e">
        <f aca="false">Y282*B282*C282</f>
        <v>#N/A</v>
      </c>
      <c r="E282" s="182" t="e">
        <f aca="false">D282*Z282</f>
        <v>#N/A</v>
      </c>
    </row>
    <row r="283" customFormat="false" ht="12.75" hidden="false" customHeight="false" outlineLevel="0" collapsed="false">
      <c r="A283" s="182" t="e">
        <f aca="false">VLOOKUP(I283,DDEPM_USERS,2,FALSE())</f>
        <v>#N/A</v>
      </c>
      <c r="B283" s="183" t="e">
        <f aca="false">VLOOKUP(T283,DELIV_CONV,2,FALSE())</f>
        <v>#N/A</v>
      </c>
      <c r="C283" s="184" t="n">
        <f aca="false">S283-R283+1</f>
        <v>1</v>
      </c>
      <c r="D283" s="185" t="e">
        <f aca="false">Y283*B283*C283</f>
        <v>#N/A</v>
      </c>
      <c r="E283" s="182" t="e">
        <f aca="false">D283*Z283</f>
        <v>#N/A</v>
      </c>
    </row>
    <row r="284" customFormat="false" ht="12.75" hidden="false" customHeight="false" outlineLevel="0" collapsed="false">
      <c r="A284" s="182" t="e">
        <f aca="false">VLOOKUP(I284,DDEPM_USERS,2,FALSE())</f>
        <v>#N/A</v>
      </c>
      <c r="B284" s="183" t="e">
        <f aca="false">VLOOKUP(T284,DELIV_CONV,2,FALSE())</f>
        <v>#N/A</v>
      </c>
      <c r="C284" s="184" t="n">
        <f aca="false">S284-R284+1</f>
        <v>1</v>
      </c>
      <c r="D284" s="185" t="e">
        <f aca="false">Y284*B284*C284</f>
        <v>#N/A</v>
      </c>
      <c r="E284" s="182" t="e">
        <f aca="false">D284*Z284</f>
        <v>#N/A</v>
      </c>
    </row>
    <row r="285" customFormat="false" ht="12.75" hidden="false" customHeight="false" outlineLevel="0" collapsed="false">
      <c r="A285" s="182" t="e">
        <f aca="false">VLOOKUP(I285,DDEPM_USERS,2,FALSE())</f>
        <v>#N/A</v>
      </c>
      <c r="B285" s="183" t="e">
        <f aca="false">VLOOKUP(T285,DELIV_CONV,2,FALSE())</f>
        <v>#N/A</v>
      </c>
      <c r="C285" s="184" t="n">
        <f aca="false">S285-R285+1</f>
        <v>1</v>
      </c>
      <c r="D285" s="185" t="e">
        <f aca="false">Y285*B285*C285</f>
        <v>#N/A</v>
      </c>
      <c r="E285" s="182" t="e">
        <f aca="false">D285*Z285</f>
        <v>#N/A</v>
      </c>
    </row>
    <row r="286" customFormat="false" ht="12.75" hidden="false" customHeight="false" outlineLevel="0" collapsed="false">
      <c r="A286" s="182" t="e">
        <f aca="false">VLOOKUP(I286,DDEPM_USERS,2,FALSE())</f>
        <v>#N/A</v>
      </c>
      <c r="B286" s="183" t="e">
        <f aca="false">VLOOKUP(T286,DELIV_CONV,2,FALSE())</f>
        <v>#N/A</v>
      </c>
      <c r="C286" s="184" t="n">
        <f aca="false">S286-R286+1</f>
        <v>1</v>
      </c>
      <c r="D286" s="185" t="e">
        <f aca="false">Y286*B286*C286</f>
        <v>#N/A</v>
      </c>
      <c r="E286" s="182" t="e">
        <f aca="false">D286*Z286</f>
        <v>#N/A</v>
      </c>
    </row>
    <row r="287" customFormat="false" ht="12.75" hidden="false" customHeight="false" outlineLevel="0" collapsed="false">
      <c r="A287" s="182" t="e">
        <f aca="false">VLOOKUP(I287,DDEPM_USERS,2,FALSE())</f>
        <v>#N/A</v>
      </c>
      <c r="B287" s="183" t="e">
        <f aca="false">VLOOKUP(T287,DELIV_CONV,2,FALSE())</f>
        <v>#N/A</v>
      </c>
      <c r="C287" s="184" t="n">
        <f aca="false">S287-R287+1</f>
        <v>1</v>
      </c>
      <c r="D287" s="185" t="e">
        <f aca="false">Y287*B287*C287</f>
        <v>#N/A</v>
      </c>
      <c r="E287" s="182" t="e">
        <f aca="false">D287*Z287</f>
        <v>#N/A</v>
      </c>
    </row>
    <row r="288" customFormat="false" ht="12.75" hidden="false" customHeight="false" outlineLevel="0" collapsed="false">
      <c r="A288" s="182" t="e">
        <f aca="false">VLOOKUP(I288,DDEPM_USERS,2,FALSE())</f>
        <v>#N/A</v>
      </c>
      <c r="B288" s="183" t="e">
        <f aca="false">VLOOKUP(T288,DELIV_CONV,2,FALSE())</f>
        <v>#N/A</v>
      </c>
      <c r="C288" s="184" t="n">
        <f aca="false">S288-R288+1</f>
        <v>1</v>
      </c>
      <c r="D288" s="185" t="e">
        <f aca="false">Y288*B288*C288</f>
        <v>#N/A</v>
      </c>
      <c r="E288" s="182" t="e">
        <f aca="false">D288*Z288</f>
        <v>#N/A</v>
      </c>
    </row>
    <row r="289" customFormat="false" ht="12.75" hidden="false" customHeight="false" outlineLevel="0" collapsed="false">
      <c r="A289" s="182" t="e">
        <f aca="false">VLOOKUP(I289,DDEPM_USERS,2,FALSE())</f>
        <v>#N/A</v>
      </c>
      <c r="B289" s="183" t="e">
        <f aca="false">VLOOKUP(T289,DELIV_CONV,2,FALSE())</f>
        <v>#N/A</v>
      </c>
      <c r="C289" s="184" t="n">
        <f aca="false">S289-R289+1</f>
        <v>1</v>
      </c>
      <c r="D289" s="185" t="e">
        <f aca="false">Y289*B289*C289</f>
        <v>#N/A</v>
      </c>
      <c r="E289" s="182" t="e">
        <f aca="false">D289*Z289</f>
        <v>#N/A</v>
      </c>
    </row>
    <row r="290" customFormat="false" ht="12.75" hidden="false" customHeight="false" outlineLevel="0" collapsed="false">
      <c r="A290" s="182" t="e">
        <f aca="false">VLOOKUP(I290,DDEPM_USERS,2,FALSE())</f>
        <v>#N/A</v>
      </c>
      <c r="B290" s="183" t="e">
        <f aca="false">VLOOKUP(T290,DELIV_CONV,2,FALSE())</f>
        <v>#N/A</v>
      </c>
      <c r="C290" s="184" t="n">
        <f aca="false">S290-R290+1</f>
        <v>1</v>
      </c>
      <c r="D290" s="185" t="e">
        <f aca="false">Y290*B290*C290</f>
        <v>#N/A</v>
      </c>
      <c r="E290" s="182" t="e">
        <f aca="false">D290*Z290</f>
        <v>#N/A</v>
      </c>
    </row>
    <row r="291" customFormat="false" ht="12.75" hidden="false" customHeight="false" outlineLevel="0" collapsed="false">
      <c r="A291" s="182" t="e">
        <f aca="false">VLOOKUP(I291,DDEPM_USERS,2,FALSE())</f>
        <v>#N/A</v>
      </c>
      <c r="B291" s="183" t="e">
        <f aca="false">VLOOKUP(T291,DELIV_CONV,2,FALSE())</f>
        <v>#N/A</v>
      </c>
      <c r="C291" s="184" t="n">
        <f aca="false">S291-R291+1</f>
        <v>1</v>
      </c>
      <c r="D291" s="185" t="e">
        <f aca="false">Y291*B291*C291</f>
        <v>#N/A</v>
      </c>
      <c r="E291" s="182" t="e">
        <f aca="false">D291*Z291</f>
        <v>#N/A</v>
      </c>
    </row>
    <row r="292" customFormat="false" ht="12.75" hidden="false" customHeight="false" outlineLevel="0" collapsed="false">
      <c r="A292" s="182" t="e">
        <f aca="false">VLOOKUP(I292,DDEPM_USERS,2,FALSE())</f>
        <v>#N/A</v>
      </c>
      <c r="B292" s="183" t="e">
        <f aca="false">VLOOKUP(T292,DELIV_CONV,2,FALSE())</f>
        <v>#N/A</v>
      </c>
      <c r="C292" s="184" t="n">
        <f aca="false">S292-R292+1</f>
        <v>1</v>
      </c>
      <c r="D292" s="185" t="e">
        <f aca="false">Y292*B292*C292</f>
        <v>#N/A</v>
      </c>
      <c r="E292" s="182" t="e">
        <f aca="false">D292*Z292</f>
        <v>#N/A</v>
      </c>
    </row>
    <row r="293" customFormat="false" ht="12.75" hidden="false" customHeight="false" outlineLevel="0" collapsed="false">
      <c r="A293" s="182" t="e">
        <f aca="false">VLOOKUP(I293,DDEPM_USERS,2,FALSE())</f>
        <v>#N/A</v>
      </c>
      <c r="B293" s="183" t="e">
        <f aca="false">VLOOKUP(T293,DELIV_CONV,2,FALSE())</f>
        <v>#N/A</v>
      </c>
      <c r="C293" s="184" t="n">
        <f aca="false">S293-R293+1</f>
        <v>1</v>
      </c>
      <c r="D293" s="185" t="e">
        <f aca="false">Y293*B293*C293</f>
        <v>#N/A</v>
      </c>
      <c r="E293" s="182" t="e">
        <f aca="false">D293*Z293</f>
        <v>#N/A</v>
      </c>
    </row>
    <row r="294" customFormat="false" ht="12.75" hidden="false" customHeight="false" outlineLevel="0" collapsed="false">
      <c r="A294" s="182" t="e">
        <f aca="false">VLOOKUP(I294,DDEPM_USERS,2,FALSE())</f>
        <v>#N/A</v>
      </c>
      <c r="B294" s="183" t="e">
        <f aca="false">VLOOKUP(T294,DELIV_CONV,2,FALSE())</f>
        <v>#N/A</v>
      </c>
      <c r="C294" s="184" t="n">
        <f aca="false">S294-R294+1</f>
        <v>1</v>
      </c>
      <c r="D294" s="185" t="e">
        <f aca="false">Y294*B294*C294</f>
        <v>#N/A</v>
      </c>
      <c r="E294" s="182" t="e">
        <f aca="false">D294*Z294</f>
        <v>#N/A</v>
      </c>
    </row>
    <row r="295" customFormat="false" ht="12.75" hidden="false" customHeight="false" outlineLevel="0" collapsed="false">
      <c r="A295" s="182" t="e">
        <f aca="false">VLOOKUP(I295,DDEPM_USERS,2,FALSE())</f>
        <v>#N/A</v>
      </c>
      <c r="B295" s="183" t="e">
        <f aca="false">VLOOKUP(T295,DELIV_CONV,2,FALSE())</f>
        <v>#N/A</v>
      </c>
      <c r="C295" s="184" t="n">
        <f aca="false">S295-R295+1</f>
        <v>1</v>
      </c>
      <c r="D295" s="185" t="e">
        <f aca="false">Y295*B295*C295</f>
        <v>#N/A</v>
      </c>
      <c r="E295" s="182" t="e">
        <f aca="false">D295*Z295</f>
        <v>#N/A</v>
      </c>
    </row>
    <row r="296" customFormat="false" ht="12.75" hidden="false" customHeight="false" outlineLevel="0" collapsed="false">
      <c r="A296" s="182" t="e">
        <f aca="false">VLOOKUP(I296,DDEPM_USERS,2,FALSE())</f>
        <v>#N/A</v>
      </c>
      <c r="B296" s="183" t="e">
        <f aca="false">VLOOKUP(T296,DELIV_CONV,2,FALSE())</f>
        <v>#N/A</v>
      </c>
      <c r="C296" s="184" t="n">
        <f aca="false">S296-R296+1</f>
        <v>1</v>
      </c>
      <c r="D296" s="185" t="e">
        <f aca="false">Y296*B296*C296</f>
        <v>#N/A</v>
      </c>
      <c r="E296" s="182" t="e">
        <f aca="false">D296*Z296</f>
        <v>#N/A</v>
      </c>
    </row>
    <row r="297" customFormat="false" ht="12.75" hidden="false" customHeight="false" outlineLevel="0" collapsed="false">
      <c r="A297" s="182" t="e">
        <f aca="false">VLOOKUP(I297,DDEPM_USERS,2,FALSE())</f>
        <v>#N/A</v>
      </c>
      <c r="B297" s="183" t="e">
        <f aca="false">VLOOKUP(T297,DELIV_CONV,2,FALSE())</f>
        <v>#N/A</v>
      </c>
      <c r="C297" s="184" t="n">
        <f aca="false">S297-R297+1</f>
        <v>1</v>
      </c>
      <c r="D297" s="185" t="e">
        <f aca="false">Y297*B297*C297</f>
        <v>#N/A</v>
      </c>
      <c r="E297" s="182" t="e">
        <f aca="false">D297*Z297</f>
        <v>#N/A</v>
      </c>
    </row>
    <row r="298" customFormat="false" ht="12.75" hidden="false" customHeight="false" outlineLevel="0" collapsed="false">
      <c r="A298" s="182" t="e">
        <f aca="false">VLOOKUP(I298,DDEPM_USERS,2,FALSE())</f>
        <v>#N/A</v>
      </c>
      <c r="B298" s="183" t="e">
        <f aca="false">VLOOKUP(T298,DELIV_CONV,2,FALSE())</f>
        <v>#N/A</v>
      </c>
      <c r="C298" s="184" t="n">
        <f aca="false">S298-R298+1</f>
        <v>1</v>
      </c>
      <c r="D298" s="185" t="e">
        <f aca="false">Y298*B298*C298</f>
        <v>#N/A</v>
      </c>
      <c r="E298" s="182" t="e">
        <f aca="false">D298*Z298</f>
        <v>#N/A</v>
      </c>
    </row>
    <row r="299" customFormat="false" ht="12.75" hidden="false" customHeight="false" outlineLevel="0" collapsed="false">
      <c r="A299" s="182" t="e">
        <f aca="false">VLOOKUP(I299,DDEPM_USERS,2,FALSE())</f>
        <v>#N/A</v>
      </c>
      <c r="B299" s="183" t="e">
        <f aca="false">VLOOKUP(T299,DELIV_CONV,2,FALSE())</f>
        <v>#N/A</v>
      </c>
      <c r="C299" s="184" t="n">
        <f aca="false">S299-R299+1</f>
        <v>1</v>
      </c>
      <c r="D299" s="185" t="e">
        <f aca="false">Y299*B299*C299</f>
        <v>#N/A</v>
      </c>
      <c r="E299" s="182" t="e">
        <f aca="false">D299*Z299</f>
        <v>#N/A</v>
      </c>
    </row>
    <row r="300" customFormat="false" ht="12.75" hidden="false" customHeight="false" outlineLevel="0" collapsed="false">
      <c r="A300" s="182" t="e">
        <f aca="false">VLOOKUP(I300,DDEPM_USERS,2,FALSE())</f>
        <v>#N/A</v>
      </c>
      <c r="B300" s="183" t="e">
        <f aca="false">VLOOKUP(T300,DELIV_CONV,2,FALSE())</f>
        <v>#N/A</v>
      </c>
      <c r="C300" s="184" t="n">
        <f aca="false">S300-R300+1</f>
        <v>1</v>
      </c>
      <c r="D300" s="185" t="e">
        <f aca="false">Y300*B300*C300</f>
        <v>#N/A</v>
      </c>
      <c r="E300" s="182" t="e">
        <f aca="false">D300*Z300</f>
        <v>#N/A</v>
      </c>
    </row>
    <row r="301" customFormat="false" ht="12.75" hidden="false" customHeight="false" outlineLevel="0" collapsed="false">
      <c r="A301" s="182" t="e">
        <f aca="false">VLOOKUP(I301,DDEPM_USERS,2,FALSE())</f>
        <v>#N/A</v>
      </c>
      <c r="B301" s="183" t="e">
        <f aca="false">VLOOKUP(T301,DELIV_CONV,2,FALSE())</f>
        <v>#N/A</v>
      </c>
      <c r="C301" s="184" t="n">
        <f aca="false">S301-R301+1</f>
        <v>1</v>
      </c>
      <c r="D301" s="185" t="e">
        <f aca="false">Y301*B301*C301</f>
        <v>#N/A</v>
      </c>
      <c r="E301" s="182" t="e">
        <f aca="false">D301*Z301</f>
        <v>#N/A</v>
      </c>
    </row>
    <row r="302" customFormat="false" ht="12.75" hidden="false" customHeight="false" outlineLevel="0" collapsed="false">
      <c r="A302" s="182" t="e">
        <f aca="false">VLOOKUP(I302,DDEPM_USERS,2,FALSE())</f>
        <v>#N/A</v>
      </c>
      <c r="B302" s="183" t="e">
        <f aca="false">VLOOKUP(T302,DELIV_CONV,2,FALSE())</f>
        <v>#N/A</v>
      </c>
      <c r="C302" s="184" t="n">
        <f aca="false">S302-R302+1</f>
        <v>1</v>
      </c>
      <c r="D302" s="185" t="e">
        <f aca="false">Y302*B302*C302</f>
        <v>#N/A</v>
      </c>
      <c r="E302" s="182" t="e">
        <f aca="false">D302*Z302</f>
        <v>#N/A</v>
      </c>
    </row>
    <row r="303" customFormat="false" ht="12.75" hidden="false" customHeight="false" outlineLevel="0" collapsed="false">
      <c r="A303" s="182" t="e">
        <f aca="false">VLOOKUP(I303,DDEPM_USERS,2,FALSE())</f>
        <v>#N/A</v>
      </c>
      <c r="B303" s="183" t="e">
        <f aca="false">VLOOKUP(T303,DELIV_CONV,2,FALSE())</f>
        <v>#N/A</v>
      </c>
      <c r="C303" s="184" t="n">
        <f aca="false">S303-R303+1</f>
        <v>1</v>
      </c>
      <c r="D303" s="185" t="e">
        <f aca="false">Y303*B303*C303</f>
        <v>#N/A</v>
      </c>
      <c r="E303" s="182" t="e">
        <f aca="false">D303*Z303</f>
        <v>#N/A</v>
      </c>
    </row>
    <row r="304" customFormat="false" ht="12.75" hidden="false" customHeight="false" outlineLevel="0" collapsed="false">
      <c r="A304" s="182" t="e">
        <f aca="false">VLOOKUP(I304,DDEPM_USERS,2,FALSE())</f>
        <v>#N/A</v>
      </c>
      <c r="B304" s="183" t="e">
        <f aca="false">VLOOKUP(T304,DELIV_CONV,2,FALSE())</f>
        <v>#N/A</v>
      </c>
      <c r="C304" s="184" t="n">
        <f aca="false">S304-R304+1</f>
        <v>1</v>
      </c>
      <c r="D304" s="185" t="e">
        <f aca="false">Y304*B304*C304</f>
        <v>#N/A</v>
      </c>
      <c r="E304" s="182" t="e">
        <f aca="false">D304*Z304</f>
        <v>#N/A</v>
      </c>
    </row>
    <row r="305" customFormat="false" ht="12.75" hidden="false" customHeight="false" outlineLevel="0" collapsed="false">
      <c r="A305" s="182" t="e">
        <f aca="false">VLOOKUP(I305,DDEPM_USERS,2,FALSE())</f>
        <v>#N/A</v>
      </c>
      <c r="B305" s="183" t="e">
        <f aca="false">VLOOKUP(T305,DELIV_CONV,2,FALSE())</f>
        <v>#N/A</v>
      </c>
      <c r="C305" s="184" t="n">
        <f aca="false">S305-R305+1</f>
        <v>1</v>
      </c>
      <c r="D305" s="185" t="e">
        <f aca="false">Y305*B305*C305</f>
        <v>#N/A</v>
      </c>
      <c r="E305" s="182" t="e">
        <f aca="false">D305*Z305</f>
        <v>#N/A</v>
      </c>
    </row>
    <row r="306" customFormat="false" ht="12.75" hidden="false" customHeight="false" outlineLevel="0" collapsed="false">
      <c r="A306" s="182" t="e">
        <f aca="false">VLOOKUP(I306,DDEPM_USERS,2,FALSE())</f>
        <v>#N/A</v>
      </c>
      <c r="B306" s="183" t="e">
        <f aca="false">VLOOKUP(T306,DELIV_CONV,2,FALSE())</f>
        <v>#N/A</v>
      </c>
      <c r="C306" s="184" t="n">
        <f aca="false">S306-R306+1</f>
        <v>1</v>
      </c>
      <c r="D306" s="185" t="e">
        <f aca="false">Y306*B306*C306</f>
        <v>#N/A</v>
      </c>
      <c r="E306" s="182" t="e">
        <f aca="false">D306*Z306</f>
        <v>#N/A</v>
      </c>
    </row>
    <row r="307" customFormat="false" ht="12.75" hidden="false" customHeight="false" outlineLevel="0" collapsed="false">
      <c r="A307" s="182" t="e">
        <f aca="false">VLOOKUP(I307,DDEPM_USERS,2,FALSE())</f>
        <v>#N/A</v>
      </c>
      <c r="B307" s="183" t="e">
        <f aca="false">VLOOKUP(T307,DELIV_CONV,2,FALSE())</f>
        <v>#N/A</v>
      </c>
      <c r="C307" s="184" t="n">
        <f aca="false">S307-R307+1</f>
        <v>1</v>
      </c>
      <c r="D307" s="185" t="e">
        <f aca="false">Y307*B307*C307</f>
        <v>#N/A</v>
      </c>
      <c r="E307" s="182" t="e">
        <f aca="false">D307*Z307</f>
        <v>#N/A</v>
      </c>
    </row>
    <row r="308" customFormat="false" ht="12.75" hidden="false" customHeight="false" outlineLevel="0" collapsed="false">
      <c r="A308" s="182" t="e">
        <f aca="false">VLOOKUP(I308,DDEPM_USERS,2,FALSE())</f>
        <v>#N/A</v>
      </c>
      <c r="B308" s="183" t="e">
        <f aca="false">VLOOKUP(T308,DELIV_CONV,2,FALSE())</f>
        <v>#N/A</v>
      </c>
      <c r="C308" s="184" t="n">
        <f aca="false">S308-R308+1</f>
        <v>1</v>
      </c>
      <c r="D308" s="185" t="e">
        <f aca="false">Y308*B308*C308</f>
        <v>#N/A</v>
      </c>
      <c r="E308" s="182" t="e">
        <f aca="false">D308*Z308</f>
        <v>#N/A</v>
      </c>
    </row>
    <row r="309" customFormat="false" ht="12.75" hidden="false" customHeight="false" outlineLevel="0" collapsed="false">
      <c r="A309" s="182" t="e">
        <f aca="false">VLOOKUP(I309,DDEPM_USERS,2,FALSE())</f>
        <v>#N/A</v>
      </c>
      <c r="B309" s="183" t="e">
        <f aca="false">VLOOKUP(T309,DELIV_CONV,2,FALSE())</f>
        <v>#N/A</v>
      </c>
      <c r="C309" s="184" t="n">
        <f aca="false">S309-R309+1</f>
        <v>1</v>
      </c>
      <c r="D309" s="185" t="e">
        <f aca="false">Y309*B309*C309</f>
        <v>#N/A</v>
      </c>
      <c r="E309" s="182" t="e">
        <f aca="false">D309*Z309</f>
        <v>#N/A</v>
      </c>
    </row>
    <row r="310" customFormat="false" ht="12.75" hidden="false" customHeight="false" outlineLevel="0" collapsed="false">
      <c r="A310" s="182" t="e">
        <f aca="false">VLOOKUP(I310,DDEPM_USERS,2,FALSE())</f>
        <v>#N/A</v>
      </c>
      <c r="B310" s="183" t="e">
        <f aca="false">VLOOKUP(T310,DELIV_CONV,2,FALSE())</f>
        <v>#N/A</v>
      </c>
      <c r="C310" s="184" t="n">
        <f aca="false">S310-R310+1</f>
        <v>1</v>
      </c>
      <c r="D310" s="185" t="e">
        <f aca="false">Y310*B310*C310</f>
        <v>#N/A</v>
      </c>
      <c r="E310" s="182" t="e">
        <f aca="false">D310*Z310</f>
        <v>#N/A</v>
      </c>
    </row>
    <row r="311" customFormat="false" ht="12.75" hidden="false" customHeight="false" outlineLevel="0" collapsed="false">
      <c r="A311" s="182" t="e">
        <f aca="false">VLOOKUP(I311,DDEPM_USERS,2,FALSE())</f>
        <v>#N/A</v>
      </c>
      <c r="B311" s="183" t="e">
        <f aca="false">VLOOKUP(T311,DELIV_CONV,2,FALSE())</f>
        <v>#N/A</v>
      </c>
      <c r="C311" s="184" t="n">
        <f aca="false">S311-R311+1</f>
        <v>1</v>
      </c>
      <c r="D311" s="185" t="e">
        <f aca="false">Y311*B311*C311</f>
        <v>#N/A</v>
      </c>
      <c r="E311" s="182" t="e">
        <f aca="false">D311*Z311</f>
        <v>#N/A</v>
      </c>
    </row>
    <row r="312" customFormat="false" ht="12.75" hidden="false" customHeight="false" outlineLevel="0" collapsed="false">
      <c r="A312" s="182" t="e">
        <f aca="false">VLOOKUP(I312,DDEPM_USERS,2,FALSE())</f>
        <v>#N/A</v>
      </c>
      <c r="B312" s="183" t="e">
        <f aca="false">VLOOKUP(T312,DELIV_CONV,2,FALSE())</f>
        <v>#N/A</v>
      </c>
      <c r="C312" s="184" t="n">
        <f aca="false">S312-R312+1</f>
        <v>1</v>
      </c>
      <c r="D312" s="185" t="e">
        <f aca="false">Y312*B312*C312</f>
        <v>#N/A</v>
      </c>
      <c r="E312" s="182" t="e">
        <f aca="false">D312*Z312</f>
        <v>#N/A</v>
      </c>
    </row>
    <row r="313" customFormat="false" ht="12.75" hidden="false" customHeight="false" outlineLevel="0" collapsed="false">
      <c r="A313" s="182" t="e">
        <f aca="false">VLOOKUP(I313,DDEPM_USERS,2,FALSE())</f>
        <v>#N/A</v>
      </c>
      <c r="B313" s="183" t="e">
        <f aca="false">VLOOKUP(T313,DELIV_CONV,2,FALSE())</f>
        <v>#N/A</v>
      </c>
      <c r="C313" s="184" t="n">
        <f aca="false">S313-R313+1</f>
        <v>1</v>
      </c>
      <c r="D313" s="185" t="e">
        <f aca="false">Y313*B313*C313</f>
        <v>#N/A</v>
      </c>
      <c r="E313" s="182" t="e">
        <f aca="false">D313*Z313</f>
        <v>#N/A</v>
      </c>
    </row>
    <row r="314" customFormat="false" ht="12.75" hidden="false" customHeight="false" outlineLevel="0" collapsed="false">
      <c r="A314" s="182" t="e">
        <f aca="false">VLOOKUP(I314,DDEPM_USERS,2,FALSE())</f>
        <v>#N/A</v>
      </c>
      <c r="B314" s="183" t="e">
        <f aca="false">VLOOKUP(T314,DELIV_CONV,2,FALSE())</f>
        <v>#N/A</v>
      </c>
      <c r="C314" s="184" t="n">
        <f aca="false">S314-R314+1</f>
        <v>1</v>
      </c>
      <c r="D314" s="185" t="e">
        <f aca="false">Y314*B314*C314</f>
        <v>#N/A</v>
      </c>
      <c r="E314" s="182" t="e">
        <f aca="false">D314*Z314</f>
        <v>#N/A</v>
      </c>
    </row>
    <row r="315" customFormat="false" ht="12.75" hidden="false" customHeight="false" outlineLevel="0" collapsed="false">
      <c r="A315" s="182" t="e">
        <f aca="false">VLOOKUP(I315,DDEPM_USERS,2,FALSE())</f>
        <v>#N/A</v>
      </c>
      <c r="B315" s="183" t="e">
        <f aca="false">VLOOKUP(T315,DELIV_CONV,2,FALSE())</f>
        <v>#N/A</v>
      </c>
      <c r="C315" s="184" t="n">
        <f aca="false">S315-R315+1</f>
        <v>1</v>
      </c>
      <c r="D315" s="185" t="e">
        <f aca="false">Y315*B315*C315</f>
        <v>#N/A</v>
      </c>
      <c r="E315" s="182" t="e">
        <f aca="false">D315*Z315</f>
        <v>#N/A</v>
      </c>
    </row>
    <row r="316" customFormat="false" ht="12.75" hidden="false" customHeight="false" outlineLevel="0" collapsed="false">
      <c r="A316" s="182" t="e">
        <f aca="false">VLOOKUP(I316,DDEPM_USERS,2,FALSE())</f>
        <v>#N/A</v>
      </c>
      <c r="B316" s="183" t="e">
        <f aca="false">VLOOKUP(T316,DELIV_CONV,2,FALSE())</f>
        <v>#N/A</v>
      </c>
      <c r="C316" s="184" t="n">
        <f aca="false">S316-R316+1</f>
        <v>1</v>
      </c>
      <c r="D316" s="185" t="e">
        <f aca="false">Y316*B316*C316</f>
        <v>#N/A</v>
      </c>
      <c r="E316" s="182" t="e">
        <f aca="false">D316*Z316</f>
        <v>#N/A</v>
      </c>
    </row>
    <row r="317" customFormat="false" ht="12.75" hidden="false" customHeight="false" outlineLevel="0" collapsed="false">
      <c r="A317" s="182" t="e">
        <f aca="false">VLOOKUP(I317,DDEPM_USERS,2,FALSE())</f>
        <v>#N/A</v>
      </c>
      <c r="B317" s="183" t="e">
        <f aca="false">VLOOKUP(T317,DELIV_CONV,2,FALSE())</f>
        <v>#N/A</v>
      </c>
      <c r="C317" s="184" t="n">
        <f aca="false">S317-R317+1</f>
        <v>1</v>
      </c>
      <c r="D317" s="185" t="e">
        <f aca="false">Y317*B317*C317</f>
        <v>#N/A</v>
      </c>
      <c r="E317" s="182" t="e">
        <f aca="false">D317*Z317</f>
        <v>#N/A</v>
      </c>
    </row>
    <row r="318" customFormat="false" ht="12.75" hidden="false" customHeight="false" outlineLevel="0" collapsed="false">
      <c r="A318" s="182" t="e">
        <f aca="false">VLOOKUP(I318,DDEPM_USERS,2,FALSE())</f>
        <v>#N/A</v>
      </c>
      <c r="B318" s="183" t="e">
        <f aca="false">VLOOKUP(T318,DELIV_CONV,2,FALSE())</f>
        <v>#N/A</v>
      </c>
      <c r="C318" s="184" t="n">
        <f aca="false">S318-R318+1</f>
        <v>1</v>
      </c>
      <c r="D318" s="185" t="e">
        <f aca="false">Y318*B318*C318</f>
        <v>#N/A</v>
      </c>
      <c r="E318" s="182" t="e">
        <f aca="false">D318*Z318</f>
        <v>#N/A</v>
      </c>
    </row>
    <row r="319" customFormat="false" ht="12.75" hidden="false" customHeight="false" outlineLevel="0" collapsed="false">
      <c r="A319" s="182" t="e">
        <f aca="false">VLOOKUP(I319,DDEPM_USERS,2,FALSE())</f>
        <v>#N/A</v>
      </c>
      <c r="B319" s="183" t="e">
        <f aca="false">VLOOKUP(T319,DELIV_CONV,2,FALSE())</f>
        <v>#N/A</v>
      </c>
      <c r="C319" s="184" t="n">
        <f aca="false">S319-R319+1</f>
        <v>1</v>
      </c>
      <c r="D319" s="185" t="e">
        <f aca="false">Y319*B319*C319</f>
        <v>#N/A</v>
      </c>
      <c r="E319" s="182" t="e">
        <f aca="false">D319*Z319</f>
        <v>#N/A</v>
      </c>
    </row>
    <row r="320" customFormat="false" ht="12.75" hidden="false" customHeight="false" outlineLevel="0" collapsed="false">
      <c r="A320" s="182" t="e">
        <f aca="false">VLOOKUP(I320,DDEPM_USERS,2,FALSE())</f>
        <v>#N/A</v>
      </c>
      <c r="B320" s="183" t="e">
        <f aca="false">VLOOKUP(T320,DELIV_CONV,2,FALSE())</f>
        <v>#N/A</v>
      </c>
      <c r="C320" s="184" t="n">
        <f aca="false">S320-R320+1</f>
        <v>1</v>
      </c>
      <c r="D320" s="185" t="e">
        <f aca="false">Y320*B320*C320</f>
        <v>#N/A</v>
      </c>
      <c r="E320" s="182" t="e">
        <f aca="false">D320*Z320</f>
        <v>#N/A</v>
      </c>
    </row>
    <row r="321" customFormat="false" ht="12.75" hidden="false" customHeight="false" outlineLevel="0" collapsed="false">
      <c r="A321" s="182" t="e">
        <f aca="false">VLOOKUP(I321,DDEPM_USERS,2,FALSE())</f>
        <v>#N/A</v>
      </c>
      <c r="B321" s="183" t="e">
        <f aca="false">VLOOKUP(T321,DELIV_CONV,2,FALSE())</f>
        <v>#N/A</v>
      </c>
      <c r="C321" s="184" t="n">
        <f aca="false">S321-R321+1</f>
        <v>1</v>
      </c>
      <c r="D321" s="185" t="e">
        <f aca="false">Y321*B321*C321</f>
        <v>#N/A</v>
      </c>
      <c r="E321" s="182" t="e">
        <f aca="false">D321*Z321</f>
        <v>#N/A</v>
      </c>
    </row>
    <row r="322" customFormat="false" ht="12.75" hidden="false" customHeight="false" outlineLevel="0" collapsed="false">
      <c r="A322" s="182" t="e">
        <f aca="false">VLOOKUP(I322,DDEPM_USERS,2,FALSE())</f>
        <v>#N/A</v>
      </c>
      <c r="B322" s="183" t="e">
        <f aca="false">VLOOKUP(T322,DELIV_CONV,2,FALSE())</f>
        <v>#N/A</v>
      </c>
      <c r="C322" s="184" t="n">
        <f aca="false">S322-R322+1</f>
        <v>1</v>
      </c>
      <c r="D322" s="185" t="e">
        <f aca="false">Y322*B322*C322</f>
        <v>#N/A</v>
      </c>
      <c r="E322" s="182" t="e">
        <f aca="false">D322*Z322</f>
        <v>#N/A</v>
      </c>
    </row>
    <row r="323" customFormat="false" ht="12.75" hidden="false" customHeight="false" outlineLevel="0" collapsed="false">
      <c r="A323" s="182" t="e">
        <f aca="false">VLOOKUP(I323,DDEPM_USERS,2,FALSE())</f>
        <v>#N/A</v>
      </c>
      <c r="B323" s="183" t="e">
        <f aca="false">VLOOKUP(T323,DELIV_CONV,2,FALSE())</f>
        <v>#N/A</v>
      </c>
      <c r="C323" s="184" t="n">
        <f aca="false">S323-R323+1</f>
        <v>1</v>
      </c>
      <c r="D323" s="185" t="e">
        <f aca="false">Y323*B323*C323</f>
        <v>#N/A</v>
      </c>
      <c r="E323" s="182" t="e">
        <f aca="false">D323*Z323</f>
        <v>#N/A</v>
      </c>
    </row>
    <row r="324" customFormat="false" ht="12.75" hidden="false" customHeight="false" outlineLevel="0" collapsed="false">
      <c r="A324" s="182" t="e">
        <f aca="false">VLOOKUP(I324,DDEPM_USERS,2,FALSE())</f>
        <v>#N/A</v>
      </c>
      <c r="B324" s="183" t="e">
        <f aca="false">VLOOKUP(T324,DELIV_CONV,2,FALSE())</f>
        <v>#N/A</v>
      </c>
      <c r="C324" s="184" t="n">
        <f aca="false">S324-R324+1</f>
        <v>1</v>
      </c>
      <c r="D324" s="185" t="e">
        <f aca="false">Y324*B324*C324</f>
        <v>#N/A</v>
      </c>
      <c r="E324" s="182" t="e">
        <f aca="false">D324*Z324</f>
        <v>#N/A</v>
      </c>
    </row>
    <row r="325" customFormat="false" ht="12.75" hidden="false" customHeight="false" outlineLevel="0" collapsed="false">
      <c r="A325" s="182" t="e">
        <f aca="false">VLOOKUP(I325,DDEPM_USERS,2,FALSE())</f>
        <v>#N/A</v>
      </c>
      <c r="B325" s="183" t="e">
        <f aca="false">VLOOKUP(T325,DELIV_CONV,2,FALSE())</f>
        <v>#N/A</v>
      </c>
      <c r="C325" s="184" t="n">
        <f aca="false">S325-R325+1</f>
        <v>1</v>
      </c>
      <c r="D325" s="185" t="e">
        <f aca="false">Y325*B325*C325</f>
        <v>#N/A</v>
      </c>
      <c r="E325" s="182" t="e">
        <f aca="false">D325*Z325</f>
        <v>#N/A</v>
      </c>
    </row>
    <row r="326" customFormat="false" ht="12.75" hidden="false" customHeight="false" outlineLevel="0" collapsed="false">
      <c r="A326" s="182" t="e">
        <f aca="false">VLOOKUP(I326,DDEPM_USERS,2,FALSE())</f>
        <v>#N/A</v>
      </c>
      <c r="B326" s="183" t="e">
        <f aca="false">VLOOKUP(T326,DELIV_CONV,2,FALSE())</f>
        <v>#N/A</v>
      </c>
      <c r="C326" s="184" t="n">
        <f aca="false">S326-R326+1</f>
        <v>1</v>
      </c>
      <c r="D326" s="185" t="e">
        <f aca="false">Y326*B326*C326</f>
        <v>#N/A</v>
      </c>
      <c r="E326" s="182" t="e">
        <f aca="false">D326*Z326</f>
        <v>#N/A</v>
      </c>
    </row>
    <row r="327" customFormat="false" ht="12.75" hidden="false" customHeight="false" outlineLevel="0" collapsed="false">
      <c r="A327" s="182" t="e">
        <f aca="false">VLOOKUP(I327,DDEPM_USERS,2,FALSE())</f>
        <v>#N/A</v>
      </c>
      <c r="B327" s="183" t="e">
        <f aca="false">VLOOKUP(T327,DELIV_CONV,2,FALSE())</f>
        <v>#N/A</v>
      </c>
      <c r="C327" s="184" t="n">
        <f aca="false">S327-R327+1</f>
        <v>1</v>
      </c>
      <c r="D327" s="185" t="e">
        <f aca="false">Y327*B327*C327</f>
        <v>#N/A</v>
      </c>
      <c r="E327" s="182" t="e">
        <f aca="false">D327*Z327</f>
        <v>#N/A</v>
      </c>
    </row>
    <row r="328" customFormat="false" ht="12.75" hidden="false" customHeight="false" outlineLevel="0" collapsed="false">
      <c r="A328" s="182" t="e">
        <f aca="false">VLOOKUP(I328,DDEPM_USERS,2,FALSE())</f>
        <v>#N/A</v>
      </c>
      <c r="B328" s="183" t="e">
        <f aca="false">VLOOKUP(T328,DELIV_CONV,2,FALSE())</f>
        <v>#N/A</v>
      </c>
      <c r="C328" s="184" t="n">
        <f aca="false">S328-R328+1</f>
        <v>1</v>
      </c>
      <c r="D328" s="185" t="e">
        <f aca="false">Y328*B328*C328</f>
        <v>#N/A</v>
      </c>
      <c r="E328" s="182" t="e">
        <f aca="false">D328*Z328</f>
        <v>#N/A</v>
      </c>
    </row>
    <row r="329" customFormat="false" ht="12.75" hidden="false" customHeight="false" outlineLevel="0" collapsed="false">
      <c r="A329" s="182" t="e">
        <f aca="false">VLOOKUP(I329,DDEPM_USERS,2,FALSE())</f>
        <v>#N/A</v>
      </c>
      <c r="B329" s="183" t="e">
        <f aca="false">VLOOKUP(T329,DELIV_CONV,2,FALSE())</f>
        <v>#N/A</v>
      </c>
      <c r="C329" s="184" t="n">
        <f aca="false">S329-R329+1</f>
        <v>1</v>
      </c>
      <c r="D329" s="185" t="e">
        <f aca="false">Y329*B329*C329</f>
        <v>#N/A</v>
      </c>
      <c r="E329" s="182" t="e">
        <f aca="false">D329*Z329</f>
        <v>#N/A</v>
      </c>
    </row>
    <row r="330" customFormat="false" ht="12.75" hidden="false" customHeight="false" outlineLevel="0" collapsed="false">
      <c r="A330" s="182" t="e">
        <f aca="false">VLOOKUP(I330,DDEPM_USERS,2,FALSE())</f>
        <v>#N/A</v>
      </c>
      <c r="B330" s="183" t="e">
        <f aca="false">VLOOKUP(T330,DELIV_CONV,2,FALSE())</f>
        <v>#N/A</v>
      </c>
      <c r="C330" s="184" t="n">
        <f aca="false">S330-R330+1</f>
        <v>1</v>
      </c>
      <c r="D330" s="185" t="e">
        <f aca="false">Y330*B330*C330</f>
        <v>#N/A</v>
      </c>
      <c r="E330" s="182" t="e">
        <f aca="false">D330*Z330</f>
        <v>#N/A</v>
      </c>
    </row>
    <row r="331" customFormat="false" ht="12.75" hidden="false" customHeight="false" outlineLevel="0" collapsed="false">
      <c r="A331" s="182" t="e">
        <f aca="false">VLOOKUP(I331,DDEPM_USERS,2,FALSE())</f>
        <v>#N/A</v>
      </c>
      <c r="B331" s="183" t="e">
        <f aca="false">VLOOKUP(T331,DELIV_CONV,2,FALSE())</f>
        <v>#N/A</v>
      </c>
      <c r="C331" s="184" t="n">
        <f aca="false">S331-R331+1</f>
        <v>1</v>
      </c>
      <c r="D331" s="185" t="e">
        <f aca="false">Y331*B331*C331</f>
        <v>#N/A</v>
      </c>
      <c r="E331" s="182" t="e">
        <f aca="false">D331*Z331</f>
        <v>#N/A</v>
      </c>
    </row>
    <row r="332" customFormat="false" ht="12.75" hidden="false" customHeight="false" outlineLevel="0" collapsed="false">
      <c r="A332" s="182" t="e">
        <f aca="false">VLOOKUP(I332,DDEPM_USERS,2,FALSE())</f>
        <v>#N/A</v>
      </c>
      <c r="B332" s="183" t="e">
        <f aca="false">VLOOKUP(T332,DELIV_CONV,2,FALSE())</f>
        <v>#N/A</v>
      </c>
      <c r="C332" s="184" t="n">
        <f aca="false">S332-R332+1</f>
        <v>1</v>
      </c>
      <c r="D332" s="185" t="e">
        <f aca="false">Y332*B332*C332</f>
        <v>#N/A</v>
      </c>
      <c r="E332" s="182" t="e">
        <f aca="false">D332*Z332</f>
        <v>#N/A</v>
      </c>
    </row>
    <row r="333" customFormat="false" ht="12.75" hidden="false" customHeight="false" outlineLevel="0" collapsed="false">
      <c r="A333" s="182" t="e">
        <f aca="false">VLOOKUP(I333,DDEPM_USERS,2,FALSE())</f>
        <v>#N/A</v>
      </c>
      <c r="B333" s="183" t="e">
        <f aca="false">VLOOKUP(T333,DELIV_CONV,2,FALSE())</f>
        <v>#N/A</v>
      </c>
      <c r="C333" s="184" t="n">
        <f aca="false">S333-R333+1</f>
        <v>1</v>
      </c>
      <c r="D333" s="185" t="e">
        <f aca="false">Y333*B333*C333</f>
        <v>#N/A</v>
      </c>
      <c r="E333" s="182" t="e">
        <f aca="false">D333*Z333</f>
        <v>#N/A</v>
      </c>
    </row>
    <row r="334" customFormat="false" ht="12.75" hidden="false" customHeight="false" outlineLevel="0" collapsed="false">
      <c r="A334" s="182" t="e">
        <f aca="false">VLOOKUP(I334,DDEPM_USERS,2,FALSE())</f>
        <v>#N/A</v>
      </c>
      <c r="B334" s="183" t="e">
        <f aca="false">VLOOKUP(T334,DELIV_CONV,2,FALSE())</f>
        <v>#N/A</v>
      </c>
      <c r="C334" s="184" t="n">
        <f aca="false">S334-R334+1</f>
        <v>1</v>
      </c>
      <c r="D334" s="185" t="e">
        <f aca="false">Y334*B334*C334</f>
        <v>#N/A</v>
      </c>
      <c r="E334" s="182" t="e">
        <f aca="false">D334*Z334</f>
        <v>#N/A</v>
      </c>
    </row>
    <row r="335" customFormat="false" ht="12.75" hidden="false" customHeight="false" outlineLevel="0" collapsed="false">
      <c r="A335" s="182" t="e">
        <f aca="false">VLOOKUP(I335,DDEPM_USERS,2,FALSE())</f>
        <v>#N/A</v>
      </c>
      <c r="B335" s="183" t="e">
        <f aca="false">VLOOKUP(T335,DELIV_CONV,2,FALSE())</f>
        <v>#N/A</v>
      </c>
      <c r="C335" s="184" t="n">
        <f aca="false">S335-R335+1</f>
        <v>1</v>
      </c>
      <c r="D335" s="185" t="e">
        <f aca="false">Y335*B335*C335</f>
        <v>#N/A</v>
      </c>
      <c r="E335" s="182" t="e">
        <f aca="false">D335*Z335</f>
        <v>#N/A</v>
      </c>
    </row>
    <row r="336" customFormat="false" ht="12.75" hidden="false" customHeight="false" outlineLevel="0" collapsed="false">
      <c r="A336" s="182" t="e">
        <f aca="false">VLOOKUP(I336,DDEPM_USERS,2,FALSE())</f>
        <v>#N/A</v>
      </c>
      <c r="B336" s="183" t="e">
        <f aca="false">VLOOKUP(T336,DELIV_CONV,2,FALSE())</f>
        <v>#N/A</v>
      </c>
      <c r="C336" s="184" t="n">
        <f aca="false">S336-R336+1</f>
        <v>1</v>
      </c>
      <c r="D336" s="185" t="e">
        <f aca="false">Y336*B336*C336</f>
        <v>#N/A</v>
      </c>
      <c r="E336" s="182" t="e">
        <f aca="false">D336*Z336</f>
        <v>#N/A</v>
      </c>
    </row>
    <row r="337" customFormat="false" ht="12.75" hidden="false" customHeight="false" outlineLevel="0" collapsed="false">
      <c r="A337" s="182" t="e">
        <f aca="false">VLOOKUP(I337,DDEPM_USERS,2,FALSE())</f>
        <v>#N/A</v>
      </c>
      <c r="B337" s="183" t="e">
        <f aca="false">VLOOKUP(T337,DELIV_CONV,2,FALSE())</f>
        <v>#N/A</v>
      </c>
      <c r="C337" s="184" t="n">
        <f aca="false">S337-R337+1</f>
        <v>1</v>
      </c>
      <c r="D337" s="185" t="e">
        <f aca="false">Y337*B337*C337</f>
        <v>#N/A</v>
      </c>
      <c r="E337" s="182" t="e">
        <f aca="false">D337*Z337</f>
        <v>#N/A</v>
      </c>
    </row>
    <row r="338" customFormat="false" ht="12.75" hidden="false" customHeight="false" outlineLevel="0" collapsed="false">
      <c r="A338" s="182" t="e">
        <f aca="false">VLOOKUP(I338,DDEPM_USERS,2,FALSE())</f>
        <v>#N/A</v>
      </c>
      <c r="B338" s="183" t="e">
        <f aca="false">VLOOKUP(T338,DELIV_CONV,2,FALSE())</f>
        <v>#N/A</v>
      </c>
      <c r="C338" s="184" t="n">
        <f aca="false">S338-R338+1</f>
        <v>1</v>
      </c>
      <c r="D338" s="185" t="e">
        <f aca="false">Y338*B338*C338</f>
        <v>#N/A</v>
      </c>
      <c r="E338" s="182" t="e">
        <f aca="false">D338*Z338</f>
        <v>#N/A</v>
      </c>
    </row>
    <row r="339" customFormat="false" ht="12.75" hidden="false" customHeight="false" outlineLevel="0" collapsed="false">
      <c r="A339" s="182" t="e">
        <f aca="false">VLOOKUP(I339,DDEPM_USERS,2,FALSE())</f>
        <v>#N/A</v>
      </c>
      <c r="B339" s="183" t="e">
        <f aca="false">VLOOKUP(T339,DELIV_CONV,2,FALSE())</f>
        <v>#N/A</v>
      </c>
      <c r="C339" s="184" t="n">
        <f aca="false">S339-R339+1</f>
        <v>1</v>
      </c>
      <c r="D339" s="185" t="e">
        <f aca="false">Y339*B339*C339</f>
        <v>#N/A</v>
      </c>
      <c r="E339" s="182" t="e">
        <f aca="false">D339*Z339</f>
        <v>#N/A</v>
      </c>
    </row>
    <row r="340" customFormat="false" ht="12.75" hidden="false" customHeight="false" outlineLevel="0" collapsed="false">
      <c r="A340" s="182" t="e">
        <f aca="false">VLOOKUP(I340,DDEPM_USERS,2,FALSE())</f>
        <v>#N/A</v>
      </c>
      <c r="B340" s="183" t="e">
        <f aca="false">VLOOKUP(T340,DELIV_CONV,2,FALSE())</f>
        <v>#N/A</v>
      </c>
      <c r="C340" s="184" t="n">
        <f aca="false">S340-R340+1</f>
        <v>1</v>
      </c>
      <c r="D340" s="185" t="e">
        <f aca="false">Y340*B340*C340</f>
        <v>#N/A</v>
      </c>
      <c r="E340" s="182" t="e">
        <f aca="false">D340*Z340</f>
        <v>#N/A</v>
      </c>
    </row>
    <row r="341" customFormat="false" ht="12.75" hidden="false" customHeight="false" outlineLevel="0" collapsed="false">
      <c r="A341" s="182" t="e">
        <f aca="false">VLOOKUP(I341,DDEPM_USERS,2,FALSE())</f>
        <v>#N/A</v>
      </c>
      <c r="B341" s="183" t="e">
        <f aca="false">VLOOKUP(T341,DELIV_CONV,2,FALSE())</f>
        <v>#N/A</v>
      </c>
      <c r="C341" s="184" t="n">
        <f aca="false">S341-R341+1</f>
        <v>1</v>
      </c>
      <c r="D341" s="185" t="e">
        <f aca="false">Y341*B341*C341</f>
        <v>#N/A</v>
      </c>
      <c r="E341" s="182" t="e">
        <f aca="false">D341*Z341</f>
        <v>#N/A</v>
      </c>
    </row>
    <row r="342" customFormat="false" ht="12.75" hidden="false" customHeight="false" outlineLevel="0" collapsed="false">
      <c r="A342" s="182" t="e">
        <f aca="false">VLOOKUP(I342,DDEPM_USERS,2,FALSE())</f>
        <v>#N/A</v>
      </c>
      <c r="B342" s="183" t="e">
        <f aca="false">VLOOKUP(T342,DELIV_CONV,2,FALSE())</f>
        <v>#N/A</v>
      </c>
      <c r="C342" s="184" t="n">
        <f aca="false">S342-R342+1</f>
        <v>1</v>
      </c>
      <c r="D342" s="185" t="e">
        <f aca="false">Y342*B342*C342</f>
        <v>#N/A</v>
      </c>
      <c r="E342" s="182" t="e">
        <f aca="false">D342*Z342</f>
        <v>#N/A</v>
      </c>
    </row>
    <row r="343" customFormat="false" ht="12.75" hidden="false" customHeight="false" outlineLevel="0" collapsed="false">
      <c r="A343" s="182" t="e">
        <f aca="false">VLOOKUP(I343,DDEPM_USERS,2,FALSE())</f>
        <v>#N/A</v>
      </c>
      <c r="B343" s="183" t="e">
        <f aca="false">VLOOKUP(T343,DELIV_CONV,2,FALSE())</f>
        <v>#N/A</v>
      </c>
      <c r="C343" s="184" t="n">
        <f aca="false">S343-R343+1</f>
        <v>1</v>
      </c>
      <c r="D343" s="185" t="e">
        <f aca="false">Y343*B343*C343</f>
        <v>#N/A</v>
      </c>
      <c r="E343" s="182" t="e">
        <f aca="false">D343*Z343</f>
        <v>#N/A</v>
      </c>
    </row>
    <row r="344" customFormat="false" ht="12.75" hidden="false" customHeight="false" outlineLevel="0" collapsed="false">
      <c r="A344" s="182" t="e">
        <f aca="false">VLOOKUP(I344,DDEPM_USERS,2,FALSE())</f>
        <v>#N/A</v>
      </c>
      <c r="B344" s="183" t="e">
        <f aca="false">VLOOKUP(T344,DELIV_CONV,2,FALSE())</f>
        <v>#N/A</v>
      </c>
      <c r="C344" s="184" t="n">
        <f aca="false">S344-R344+1</f>
        <v>1</v>
      </c>
      <c r="D344" s="185" t="e">
        <f aca="false">Y344*B344*C344</f>
        <v>#N/A</v>
      </c>
      <c r="E344" s="182" t="e">
        <f aca="false">D344*Z344</f>
        <v>#N/A</v>
      </c>
    </row>
    <row r="345" customFormat="false" ht="12.75" hidden="false" customHeight="false" outlineLevel="0" collapsed="false">
      <c r="A345" s="182" t="e">
        <f aca="false">VLOOKUP(I345,DDEPM_USERS,2,FALSE())</f>
        <v>#N/A</v>
      </c>
      <c r="B345" s="183" t="e">
        <f aca="false">VLOOKUP(T345,DELIV_CONV,2,FALSE())</f>
        <v>#N/A</v>
      </c>
      <c r="C345" s="184" t="n">
        <f aca="false">S345-R345+1</f>
        <v>1</v>
      </c>
      <c r="D345" s="185" t="e">
        <f aca="false">Y345*B345*C345</f>
        <v>#N/A</v>
      </c>
      <c r="E345" s="182" t="e">
        <f aca="false">D345*Z345</f>
        <v>#N/A</v>
      </c>
    </row>
    <row r="346" customFormat="false" ht="12.75" hidden="false" customHeight="false" outlineLevel="0" collapsed="false">
      <c r="A346" s="182" t="e">
        <f aca="false">VLOOKUP(I346,DDEPM_USERS,2,FALSE())</f>
        <v>#N/A</v>
      </c>
      <c r="B346" s="183" t="e">
        <f aca="false">VLOOKUP(T346,DELIV_CONV,2,FALSE())</f>
        <v>#N/A</v>
      </c>
      <c r="C346" s="184" t="n">
        <f aca="false">S346-R346+1</f>
        <v>1</v>
      </c>
      <c r="D346" s="185" t="e">
        <f aca="false">Y346*B346*C346</f>
        <v>#N/A</v>
      </c>
      <c r="E346" s="182" t="e">
        <f aca="false">D346*Z346</f>
        <v>#N/A</v>
      </c>
    </row>
    <row r="347" customFormat="false" ht="12.75" hidden="false" customHeight="false" outlineLevel="0" collapsed="false">
      <c r="A347" s="182" t="e">
        <f aca="false">VLOOKUP(I347,DDEPM_USERS,2,FALSE())</f>
        <v>#N/A</v>
      </c>
      <c r="B347" s="183" t="e">
        <f aca="false">VLOOKUP(T347,DELIV_CONV,2,FALSE())</f>
        <v>#N/A</v>
      </c>
      <c r="C347" s="184" t="n">
        <f aca="false">S347-R347+1</f>
        <v>1</v>
      </c>
      <c r="D347" s="185" t="e">
        <f aca="false">Y347*B347*C347</f>
        <v>#N/A</v>
      </c>
      <c r="E347" s="182" t="e">
        <f aca="false">D347*Z347</f>
        <v>#N/A</v>
      </c>
    </row>
    <row r="348" customFormat="false" ht="12.75" hidden="false" customHeight="false" outlineLevel="0" collapsed="false">
      <c r="A348" s="182" t="e">
        <f aca="false">VLOOKUP(I348,DDEPM_USERS,2,FALSE())</f>
        <v>#N/A</v>
      </c>
      <c r="B348" s="183" t="e">
        <f aca="false">VLOOKUP(T348,DELIV_CONV,2,FALSE())</f>
        <v>#N/A</v>
      </c>
      <c r="C348" s="184" t="n">
        <f aca="false">S348-R348+1</f>
        <v>1</v>
      </c>
      <c r="D348" s="185" t="e">
        <f aca="false">Y348*B348*C348</f>
        <v>#N/A</v>
      </c>
      <c r="E348" s="182" t="e">
        <f aca="false">D348*Z348</f>
        <v>#N/A</v>
      </c>
    </row>
    <row r="349" customFormat="false" ht="12.75" hidden="false" customHeight="false" outlineLevel="0" collapsed="false">
      <c r="A349" s="182" t="e">
        <f aca="false">VLOOKUP(I349,DDEPM_USERS,2,FALSE())</f>
        <v>#N/A</v>
      </c>
      <c r="B349" s="183" t="e">
        <f aca="false">VLOOKUP(T349,DELIV_CONV,2,FALSE())</f>
        <v>#N/A</v>
      </c>
      <c r="C349" s="184" t="n">
        <f aca="false">S349-R349+1</f>
        <v>1</v>
      </c>
      <c r="D349" s="185" t="e">
        <f aca="false">Y349*B349*C349</f>
        <v>#N/A</v>
      </c>
      <c r="E349" s="182" t="e">
        <f aca="false">D349*Z349</f>
        <v>#N/A</v>
      </c>
    </row>
    <row r="350" customFormat="false" ht="12.75" hidden="false" customHeight="false" outlineLevel="0" collapsed="false">
      <c r="A350" s="182" t="e">
        <f aca="false">VLOOKUP(I350,DDEPM_USERS,2,FALSE())</f>
        <v>#N/A</v>
      </c>
      <c r="B350" s="183" t="e">
        <f aca="false">VLOOKUP(T350,DELIV_CONV,2,FALSE())</f>
        <v>#N/A</v>
      </c>
      <c r="C350" s="184" t="n">
        <f aca="false">S350-R350+1</f>
        <v>1</v>
      </c>
      <c r="D350" s="185" t="e">
        <f aca="false">Y350*B350*C350</f>
        <v>#N/A</v>
      </c>
      <c r="E350" s="182" t="e">
        <f aca="false">D350*Z350</f>
        <v>#N/A</v>
      </c>
    </row>
    <row r="351" customFormat="false" ht="12.75" hidden="false" customHeight="false" outlineLevel="0" collapsed="false">
      <c r="A351" s="182" t="e">
        <f aca="false">VLOOKUP(I351,DDEPM_USERS,2,FALSE())</f>
        <v>#N/A</v>
      </c>
      <c r="B351" s="183" t="e">
        <f aca="false">VLOOKUP(T351,DELIV_CONV,2,FALSE())</f>
        <v>#N/A</v>
      </c>
      <c r="C351" s="184" t="n">
        <f aca="false">S351-R351+1</f>
        <v>1</v>
      </c>
      <c r="D351" s="185" t="e">
        <f aca="false">Y351*B351*C351</f>
        <v>#N/A</v>
      </c>
      <c r="E351" s="182" t="e">
        <f aca="false">D351*Z351</f>
        <v>#N/A</v>
      </c>
    </row>
    <row r="352" customFormat="false" ht="12.75" hidden="false" customHeight="false" outlineLevel="0" collapsed="false">
      <c r="A352" s="182" t="e">
        <f aca="false">VLOOKUP(I352,DDEPM_USERS,2,FALSE())</f>
        <v>#N/A</v>
      </c>
      <c r="B352" s="183" t="e">
        <f aca="false">VLOOKUP(T352,DELIV_CONV,2,FALSE())</f>
        <v>#N/A</v>
      </c>
      <c r="C352" s="184" t="n">
        <f aca="false">S352-R352+1</f>
        <v>1</v>
      </c>
      <c r="D352" s="185" t="e">
        <f aca="false">Y352*B352*C352</f>
        <v>#N/A</v>
      </c>
      <c r="E352" s="182" t="e">
        <f aca="false">D352*Z352</f>
        <v>#N/A</v>
      </c>
    </row>
    <row r="353" customFormat="false" ht="12.75" hidden="false" customHeight="false" outlineLevel="0" collapsed="false">
      <c r="A353" s="182" t="e">
        <f aca="false">VLOOKUP(I353,DDEPM_USERS,2,FALSE())</f>
        <v>#N/A</v>
      </c>
      <c r="B353" s="183" t="e">
        <f aca="false">VLOOKUP(T353,DELIV_CONV,2,FALSE())</f>
        <v>#N/A</v>
      </c>
      <c r="C353" s="184" t="n">
        <f aca="false">S353-R353+1</f>
        <v>1</v>
      </c>
      <c r="D353" s="185" t="e">
        <f aca="false">Y353*B353*C353</f>
        <v>#N/A</v>
      </c>
      <c r="E353" s="182" t="e">
        <f aca="false">D353*Z353</f>
        <v>#N/A</v>
      </c>
    </row>
    <row r="354" customFormat="false" ht="12.75" hidden="false" customHeight="false" outlineLevel="0" collapsed="false">
      <c r="A354" s="182" t="e">
        <f aca="false">VLOOKUP(I354,DDEPM_USERS,2,FALSE())</f>
        <v>#N/A</v>
      </c>
      <c r="B354" s="183" t="e">
        <f aca="false">VLOOKUP(T354,DELIV_CONV,2,FALSE())</f>
        <v>#N/A</v>
      </c>
      <c r="C354" s="184" t="n">
        <f aca="false">S354-R354+1</f>
        <v>1</v>
      </c>
      <c r="D354" s="185" t="e">
        <f aca="false">Y354*B354*C354</f>
        <v>#N/A</v>
      </c>
      <c r="E354" s="182" t="e">
        <f aca="false">D354*Z354</f>
        <v>#N/A</v>
      </c>
    </row>
    <row r="355" customFormat="false" ht="12.75" hidden="false" customHeight="false" outlineLevel="0" collapsed="false">
      <c r="A355" s="182" t="e">
        <f aca="false">VLOOKUP(I355,DDEPM_USERS,2,FALSE())</f>
        <v>#N/A</v>
      </c>
      <c r="B355" s="183" t="e">
        <f aca="false">VLOOKUP(T355,DELIV_CONV,2,FALSE())</f>
        <v>#N/A</v>
      </c>
      <c r="C355" s="184" t="n">
        <f aca="false">S355-R355+1</f>
        <v>1</v>
      </c>
      <c r="D355" s="185" t="e">
        <f aca="false">Y355*B355*C355</f>
        <v>#N/A</v>
      </c>
      <c r="E355" s="182" t="e">
        <f aca="false">D355*Z355</f>
        <v>#N/A</v>
      </c>
    </row>
    <row r="356" customFormat="false" ht="12.75" hidden="false" customHeight="false" outlineLevel="0" collapsed="false">
      <c r="A356" s="182" t="e">
        <f aca="false">VLOOKUP(I356,DDEPM_USERS,2,FALSE())</f>
        <v>#N/A</v>
      </c>
      <c r="B356" s="183" t="e">
        <f aca="false">VLOOKUP(T356,DELIV_CONV,2,FALSE())</f>
        <v>#N/A</v>
      </c>
      <c r="C356" s="184" t="n">
        <f aca="false">S356-R356+1</f>
        <v>1</v>
      </c>
      <c r="D356" s="185" t="e">
        <f aca="false">Y356*B356*C356</f>
        <v>#N/A</v>
      </c>
      <c r="E356" s="182" t="e">
        <f aca="false">D356*Z356</f>
        <v>#N/A</v>
      </c>
    </row>
    <row r="357" customFormat="false" ht="12.75" hidden="false" customHeight="false" outlineLevel="0" collapsed="false">
      <c r="A357" s="182" t="e">
        <f aca="false">VLOOKUP(I357,DDEPM_USERS,2,FALSE())</f>
        <v>#N/A</v>
      </c>
      <c r="B357" s="183" t="e">
        <f aca="false">VLOOKUP(T357,DELIV_CONV,2,FALSE())</f>
        <v>#N/A</v>
      </c>
      <c r="C357" s="184" t="n">
        <f aca="false">S357-R357+1</f>
        <v>1</v>
      </c>
      <c r="D357" s="185" t="e">
        <f aca="false">Y357*B357*C357</f>
        <v>#N/A</v>
      </c>
      <c r="E357" s="182" t="e">
        <f aca="false">D357*Z357</f>
        <v>#N/A</v>
      </c>
    </row>
    <row r="358" customFormat="false" ht="12.75" hidden="false" customHeight="false" outlineLevel="0" collapsed="false">
      <c r="A358" s="182" t="e">
        <f aca="false">VLOOKUP(I358,DDEPM_USERS,2,FALSE())</f>
        <v>#N/A</v>
      </c>
      <c r="B358" s="183" t="e">
        <f aca="false">VLOOKUP(T358,DELIV_CONV,2,FALSE())</f>
        <v>#N/A</v>
      </c>
      <c r="C358" s="184" t="n">
        <f aca="false">S358-R358+1</f>
        <v>1</v>
      </c>
      <c r="D358" s="185" t="e">
        <f aca="false">Y358*B358*C358</f>
        <v>#N/A</v>
      </c>
      <c r="E358" s="182" t="e">
        <f aca="false">D358*Z358</f>
        <v>#N/A</v>
      </c>
    </row>
    <row r="359" customFormat="false" ht="12.75" hidden="false" customHeight="false" outlineLevel="0" collapsed="false">
      <c r="A359" s="182" t="e">
        <f aca="false">VLOOKUP(I359,DDEPM_USERS,2,FALSE())</f>
        <v>#N/A</v>
      </c>
      <c r="B359" s="183" t="e">
        <f aca="false">VLOOKUP(T359,DELIV_CONV,2,FALSE())</f>
        <v>#N/A</v>
      </c>
      <c r="C359" s="184" t="n">
        <f aca="false">S359-R359+1</f>
        <v>1</v>
      </c>
      <c r="D359" s="185" t="e">
        <f aca="false">Y359*B359*C359</f>
        <v>#N/A</v>
      </c>
      <c r="E359" s="182" t="e">
        <f aca="false">D359*Z359</f>
        <v>#N/A</v>
      </c>
    </row>
    <row r="360" customFormat="false" ht="12.75" hidden="false" customHeight="false" outlineLevel="0" collapsed="false">
      <c r="A360" s="182" t="e">
        <f aca="false">VLOOKUP(I360,DDEPM_USERS,2,FALSE())</f>
        <v>#N/A</v>
      </c>
      <c r="B360" s="183" t="e">
        <f aca="false">VLOOKUP(T360,DELIV_CONV,2,FALSE())</f>
        <v>#N/A</v>
      </c>
      <c r="C360" s="184" t="n">
        <f aca="false">S360-R360+1</f>
        <v>1</v>
      </c>
      <c r="D360" s="185" t="e">
        <f aca="false">Y360*B360*C360</f>
        <v>#N/A</v>
      </c>
      <c r="E360" s="182" t="e">
        <f aca="false">D360*Z360</f>
        <v>#N/A</v>
      </c>
    </row>
    <row r="361" customFormat="false" ht="12.75" hidden="false" customHeight="false" outlineLevel="0" collapsed="false">
      <c r="A361" s="182" t="e">
        <f aca="false">VLOOKUP(I361,DDEPM_USERS,2,FALSE())</f>
        <v>#N/A</v>
      </c>
      <c r="B361" s="183" t="e">
        <f aca="false">VLOOKUP(T361,DELIV_CONV,2,FALSE())</f>
        <v>#N/A</v>
      </c>
      <c r="C361" s="184" t="n">
        <f aca="false">S361-R361+1</f>
        <v>1</v>
      </c>
      <c r="D361" s="185" t="e">
        <f aca="false">Y361*B361*C361</f>
        <v>#N/A</v>
      </c>
      <c r="E361" s="182" t="e">
        <f aca="false">D361*Z361</f>
        <v>#N/A</v>
      </c>
    </row>
    <row r="362" customFormat="false" ht="12.75" hidden="false" customHeight="false" outlineLevel="0" collapsed="false">
      <c r="A362" s="182" t="e">
        <f aca="false">VLOOKUP(I362,DDEPM_USERS,2,FALSE())</f>
        <v>#N/A</v>
      </c>
      <c r="B362" s="183" t="e">
        <f aca="false">VLOOKUP(T362,DELIV_CONV,2,FALSE())</f>
        <v>#N/A</v>
      </c>
      <c r="C362" s="184" t="n">
        <f aca="false">S362-R362+1</f>
        <v>1</v>
      </c>
      <c r="D362" s="185" t="e">
        <f aca="false">Y362*B362*C362</f>
        <v>#N/A</v>
      </c>
      <c r="E362" s="182" t="e">
        <f aca="false">D362*Z362</f>
        <v>#N/A</v>
      </c>
    </row>
    <row r="363" customFormat="false" ht="12.75" hidden="false" customHeight="false" outlineLevel="0" collapsed="false">
      <c r="A363" s="182" t="e">
        <f aca="false">VLOOKUP(I363,DDEPM_USERS,2,FALSE())</f>
        <v>#N/A</v>
      </c>
      <c r="B363" s="183" t="e">
        <f aca="false">VLOOKUP(T363,DELIV_CONV,2,FALSE())</f>
        <v>#N/A</v>
      </c>
      <c r="C363" s="184" t="n">
        <f aca="false">S363-R363+1</f>
        <v>1</v>
      </c>
      <c r="D363" s="185" t="e">
        <f aca="false">Y363*B363*C363</f>
        <v>#N/A</v>
      </c>
      <c r="E363" s="182" t="e">
        <f aca="false">D363*Z363</f>
        <v>#N/A</v>
      </c>
    </row>
    <row r="364" customFormat="false" ht="12.75" hidden="false" customHeight="false" outlineLevel="0" collapsed="false">
      <c r="A364" s="182" t="e">
        <f aca="false">VLOOKUP(I364,DDEPM_USERS,2,FALSE())</f>
        <v>#N/A</v>
      </c>
      <c r="B364" s="183" t="e">
        <f aca="false">VLOOKUP(T364,DELIV_CONV,2,FALSE())</f>
        <v>#N/A</v>
      </c>
      <c r="C364" s="184" t="n">
        <f aca="false">S364-R364+1</f>
        <v>1</v>
      </c>
      <c r="D364" s="185" t="e">
        <f aca="false">Y364*B364*C364</f>
        <v>#N/A</v>
      </c>
      <c r="E364" s="182" t="e">
        <f aca="false">D364*Z364</f>
        <v>#N/A</v>
      </c>
    </row>
    <row r="365" customFormat="false" ht="12.75" hidden="false" customHeight="false" outlineLevel="0" collapsed="false">
      <c r="A365" s="182" t="e">
        <f aca="false">VLOOKUP(I365,DDEPM_USERS,2,FALSE())</f>
        <v>#N/A</v>
      </c>
      <c r="B365" s="183" t="e">
        <f aca="false">VLOOKUP(T365,DELIV_CONV,2,FALSE())</f>
        <v>#N/A</v>
      </c>
      <c r="C365" s="184" t="n">
        <f aca="false">S365-R365+1</f>
        <v>1</v>
      </c>
      <c r="D365" s="185" t="e">
        <f aca="false">Y365*B365*C365</f>
        <v>#N/A</v>
      </c>
      <c r="E365" s="182" t="e">
        <f aca="false">D365*Z365</f>
        <v>#N/A</v>
      </c>
    </row>
    <row r="366" customFormat="false" ht="12.75" hidden="false" customHeight="false" outlineLevel="0" collapsed="false">
      <c r="A366" s="182" t="e">
        <f aca="false">VLOOKUP(I366,DDEPM_USERS,2,FALSE())</f>
        <v>#N/A</v>
      </c>
      <c r="B366" s="183" t="e">
        <f aca="false">VLOOKUP(T366,DELIV_CONV,2,FALSE())</f>
        <v>#N/A</v>
      </c>
      <c r="C366" s="184" t="n">
        <f aca="false">S366-R366+1</f>
        <v>1</v>
      </c>
      <c r="D366" s="185" t="e">
        <f aca="false">Y366*B366*C366</f>
        <v>#N/A</v>
      </c>
      <c r="E366" s="182" t="e">
        <f aca="false">D366*Z366</f>
        <v>#N/A</v>
      </c>
    </row>
    <row r="367" customFormat="false" ht="12.75" hidden="false" customHeight="false" outlineLevel="0" collapsed="false">
      <c r="A367" s="182" t="e">
        <f aca="false">VLOOKUP(I367,DDEPM_USERS,2,FALSE())</f>
        <v>#N/A</v>
      </c>
      <c r="B367" s="183" t="e">
        <f aca="false">VLOOKUP(T367,DELIV_CONV,2,FALSE())</f>
        <v>#N/A</v>
      </c>
      <c r="C367" s="184" t="n">
        <f aca="false">S367-R367+1</f>
        <v>1</v>
      </c>
      <c r="D367" s="185" t="e">
        <f aca="false">Y367*B367*C367</f>
        <v>#N/A</v>
      </c>
      <c r="E367" s="182" t="e">
        <f aca="false">D367*Z367</f>
        <v>#N/A</v>
      </c>
    </row>
    <row r="368" customFormat="false" ht="12.75" hidden="false" customHeight="false" outlineLevel="0" collapsed="false">
      <c r="A368" s="182" t="e">
        <f aca="false">VLOOKUP(I368,DDEPM_USERS,2,FALSE())</f>
        <v>#N/A</v>
      </c>
      <c r="B368" s="183" t="e">
        <f aca="false">VLOOKUP(T368,DELIV_CONV,2,FALSE())</f>
        <v>#N/A</v>
      </c>
      <c r="C368" s="184" t="n">
        <f aca="false">S368-R368+1</f>
        <v>1</v>
      </c>
      <c r="D368" s="185" t="e">
        <f aca="false">Y368*B368*C368</f>
        <v>#N/A</v>
      </c>
      <c r="E368" s="182" t="e">
        <f aca="false">D368*Z368</f>
        <v>#N/A</v>
      </c>
    </row>
    <row r="369" customFormat="false" ht="12.75" hidden="false" customHeight="false" outlineLevel="0" collapsed="false">
      <c r="A369" s="182" t="e">
        <f aca="false">VLOOKUP(I369,DDEPM_USERS,2,FALSE())</f>
        <v>#N/A</v>
      </c>
      <c r="B369" s="183" t="e">
        <f aca="false">VLOOKUP(T369,DELIV_CONV,2,FALSE())</f>
        <v>#N/A</v>
      </c>
      <c r="C369" s="184" t="n">
        <f aca="false">S369-R369+1</f>
        <v>1</v>
      </c>
      <c r="D369" s="185" t="e">
        <f aca="false">Y369*B369*C369</f>
        <v>#N/A</v>
      </c>
      <c r="E369" s="182" t="e">
        <f aca="false">D369*Z369</f>
        <v>#N/A</v>
      </c>
    </row>
    <row r="370" customFormat="false" ht="12.75" hidden="false" customHeight="false" outlineLevel="0" collapsed="false">
      <c r="A370" s="182" t="e">
        <f aca="false">VLOOKUP(I370,DDEPM_USERS,2,FALSE())</f>
        <v>#N/A</v>
      </c>
      <c r="B370" s="183" t="e">
        <f aca="false">VLOOKUP(T370,DELIV_CONV,2,FALSE())</f>
        <v>#N/A</v>
      </c>
      <c r="C370" s="184" t="n">
        <f aca="false">S370-R370+1</f>
        <v>1</v>
      </c>
      <c r="D370" s="185" t="e">
        <f aca="false">Y370*B370*C370</f>
        <v>#N/A</v>
      </c>
      <c r="E370" s="182" t="e">
        <f aca="false">D370*Z370</f>
        <v>#N/A</v>
      </c>
    </row>
    <row r="371" customFormat="false" ht="12.75" hidden="false" customHeight="false" outlineLevel="0" collapsed="false">
      <c r="A371" s="182" t="e">
        <f aca="false">VLOOKUP(I371,DDEPM_USERS,2,FALSE())</f>
        <v>#N/A</v>
      </c>
      <c r="B371" s="183" t="e">
        <f aca="false">VLOOKUP(T371,DELIV_CONV,2,FALSE())</f>
        <v>#N/A</v>
      </c>
      <c r="C371" s="184" t="n">
        <f aca="false">S371-R371+1</f>
        <v>1</v>
      </c>
      <c r="D371" s="185" t="e">
        <f aca="false">Y371*B371*C371</f>
        <v>#N/A</v>
      </c>
      <c r="E371" s="182" t="e">
        <f aca="false">D371*Z371</f>
        <v>#N/A</v>
      </c>
    </row>
    <row r="372" customFormat="false" ht="12.75" hidden="false" customHeight="false" outlineLevel="0" collapsed="false">
      <c r="A372" s="182" t="e">
        <f aca="false">VLOOKUP(I372,DDEPM_USERS,2,FALSE())</f>
        <v>#N/A</v>
      </c>
      <c r="B372" s="183" t="e">
        <f aca="false">VLOOKUP(T372,DELIV_CONV,2,FALSE())</f>
        <v>#N/A</v>
      </c>
      <c r="C372" s="184" t="n">
        <f aca="false">S372-R372+1</f>
        <v>1</v>
      </c>
      <c r="D372" s="185" t="e">
        <f aca="false">Y372*B372*C372</f>
        <v>#N/A</v>
      </c>
      <c r="E372" s="182" t="e">
        <f aca="false">D372*Z372</f>
        <v>#N/A</v>
      </c>
    </row>
    <row r="373" customFormat="false" ht="12.75" hidden="false" customHeight="false" outlineLevel="0" collapsed="false">
      <c r="A373" s="182" t="e">
        <f aca="false">VLOOKUP(I373,DDEPM_USERS,2,FALSE())</f>
        <v>#N/A</v>
      </c>
      <c r="B373" s="183" t="e">
        <f aca="false">VLOOKUP(T373,DELIV_CONV,2,FALSE())</f>
        <v>#N/A</v>
      </c>
      <c r="C373" s="184" t="n">
        <f aca="false">S373-R373+1</f>
        <v>1</v>
      </c>
      <c r="D373" s="185" t="e">
        <f aca="false">Y373*B373*C373</f>
        <v>#N/A</v>
      </c>
      <c r="E373" s="182" t="e">
        <f aca="false">D373*Z373</f>
        <v>#N/A</v>
      </c>
    </row>
    <row r="374" customFormat="false" ht="12.75" hidden="false" customHeight="false" outlineLevel="0" collapsed="false">
      <c r="A374" s="182" t="e">
        <f aca="false">VLOOKUP(I374,DDEPM_USERS,2,FALSE())</f>
        <v>#N/A</v>
      </c>
      <c r="B374" s="183" t="e">
        <f aca="false">VLOOKUP(T374,DELIV_CONV,2,FALSE())</f>
        <v>#N/A</v>
      </c>
      <c r="C374" s="184" t="n">
        <f aca="false">S374-R374+1</f>
        <v>1</v>
      </c>
      <c r="D374" s="185" t="e">
        <f aca="false">Y374*B374*C374</f>
        <v>#N/A</v>
      </c>
      <c r="E374" s="182" t="e">
        <f aca="false">D374*Z374</f>
        <v>#N/A</v>
      </c>
    </row>
    <row r="375" customFormat="false" ht="12.75" hidden="false" customHeight="false" outlineLevel="0" collapsed="false">
      <c r="A375" s="182" t="e">
        <f aca="false">VLOOKUP(I375,DDEPM_USERS,2,FALSE())</f>
        <v>#N/A</v>
      </c>
      <c r="B375" s="183" t="e">
        <f aca="false">VLOOKUP(T375,DELIV_CONV,2,FALSE())</f>
        <v>#N/A</v>
      </c>
      <c r="C375" s="184" t="n">
        <f aca="false">S375-R375+1</f>
        <v>1</v>
      </c>
      <c r="D375" s="185" t="e">
        <f aca="false">Y375*B375*C375</f>
        <v>#N/A</v>
      </c>
      <c r="E375" s="182" t="e">
        <f aca="false">D375*Z375</f>
        <v>#N/A</v>
      </c>
    </row>
    <row r="376" customFormat="false" ht="12.75" hidden="false" customHeight="false" outlineLevel="0" collapsed="false">
      <c r="A376" s="182" t="e">
        <f aca="false">VLOOKUP(I376,DDEPM_USERS,2,FALSE())</f>
        <v>#N/A</v>
      </c>
      <c r="B376" s="183" t="e">
        <f aca="false">VLOOKUP(T376,DELIV_CONV,2,FALSE())</f>
        <v>#N/A</v>
      </c>
      <c r="C376" s="184" t="n">
        <f aca="false">S376-R376+1</f>
        <v>1</v>
      </c>
      <c r="D376" s="185" t="e">
        <f aca="false">Y376*B376*C376</f>
        <v>#N/A</v>
      </c>
      <c r="E376" s="182" t="e">
        <f aca="false">D376*Z376</f>
        <v>#N/A</v>
      </c>
    </row>
    <row r="377" customFormat="false" ht="12.75" hidden="false" customHeight="false" outlineLevel="0" collapsed="false">
      <c r="A377" s="182" t="e">
        <f aca="false">VLOOKUP(I377,DDEPM_USERS,2,FALSE())</f>
        <v>#N/A</v>
      </c>
      <c r="B377" s="183" t="e">
        <f aca="false">VLOOKUP(T377,DELIV_CONV,2,FALSE())</f>
        <v>#N/A</v>
      </c>
      <c r="C377" s="184" t="n">
        <f aca="false">S377-R377+1</f>
        <v>1</v>
      </c>
      <c r="D377" s="185" t="e">
        <f aca="false">Y377*B377*C377</f>
        <v>#N/A</v>
      </c>
      <c r="E377" s="182" t="e">
        <f aca="false">D377*Z377</f>
        <v>#N/A</v>
      </c>
    </row>
    <row r="378" customFormat="false" ht="12.75" hidden="false" customHeight="false" outlineLevel="0" collapsed="false">
      <c r="A378" s="182" t="e">
        <f aca="false">VLOOKUP(I378,DDEPM_USERS,2,FALSE())</f>
        <v>#N/A</v>
      </c>
      <c r="B378" s="183" t="e">
        <f aca="false">VLOOKUP(T378,DELIV_CONV,2,FALSE())</f>
        <v>#N/A</v>
      </c>
      <c r="C378" s="184" t="n">
        <f aca="false">S378-R378+1</f>
        <v>1</v>
      </c>
      <c r="D378" s="185" t="e">
        <f aca="false">Y378*B378*C378</f>
        <v>#N/A</v>
      </c>
      <c r="E378" s="182" t="e">
        <f aca="false">D378*Z378</f>
        <v>#N/A</v>
      </c>
    </row>
    <row r="379" customFormat="false" ht="12.75" hidden="false" customHeight="false" outlineLevel="0" collapsed="false">
      <c r="A379" s="182" t="e">
        <f aca="false">VLOOKUP(I379,DDEPM_USERS,2,FALSE())</f>
        <v>#N/A</v>
      </c>
      <c r="B379" s="183" t="e">
        <f aca="false">VLOOKUP(T379,DELIV_CONV,2,FALSE())</f>
        <v>#N/A</v>
      </c>
      <c r="C379" s="184" t="n">
        <f aca="false">S379-R379+1</f>
        <v>1</v>
      </c>
      <c r="D379" s="185" t="e">
        <f aca="false">Y379*B379*C379</f>
        <v>#N/A</v>
      </c>
      <c r="E379" s="182" t="e">
        <f aca="false">D379*Z379</f>
        <v>#N/A</v>
      </c>
    </row>
    <row r="380" customFormat="false" ht="12.75" hidden="false" customHeight="false" outlineLevel="0" collapsed="false">
      <c r="A380" s="182" t="e">
        <f aca="false">VLOOKUP(I380,DDEPM_USERS,2,FALSE())</f>
        <v>#N/A</v>
      </c>
      <c r="B380" s="183" t="e">
        <f aca="false">VLOOKUP(T380,DELIV_CONV,2,FALSE())</f>
        <v>#N/A</v>
      </c>
      <c r="C380" s="184" t="n">
        <f aca="false">S380-R380+1</f>
        <v>1</v>
      </c>
      <c r="D380" s="185" t="e">
        <f aca="false">Y380*B380*C380</f>
        <v>#N/A</v>
      </c>
      <c r="E380" s="182" t="e">
        <f aca="false">D380*Z380</f>
        <v>#N/A</v>
      </c>
    </row>
    <row r="381" customFormat="false" ht="12.75" hidden="false" customHeight="false" outlineLevel="0" collapsed="false">
      <c r="A381" s="182" t="e">
        <f aca="false">VLOOKUP(I381,DDEPM_USERS,2,FALSE())</f>
        <v>#N/A</v>
      </c>
      <c r="B381" s="183" t="e">
        <f aca="false">VLOOKUP(T381,DELIV_CONV,2,FALSE())</f>
        <v>#N/A</v>
      </c>
      <c r="C381" s="184" t="n">
        <f aca="false">S381-R381+1</f>
        <v>1</v>
      </c>
      <c r="D381" s="185" t="e">
        <f aca="false">Y381*B381*C381</f>
        <v>#N/A</v>
      </c>
      <c r="E381" s="182" t="e">
        <f aca="false">D381*Z381</f>
        <v>#N/A</v>
      </c>
    </row>
    <row r="382" customFormat="false" ht="12.75" hidden="false" customHeight="false" outlineLevel="0" collapsed="false">
      <c r="A382" s="182" t="e">
        <f aca="false">VLOOKUP(I382,DDEPM_USERS,2,FALSE())</f>
        <v>#N/A</v>
      </c>
      <c r="B382" s="183" t="e">
        <f aca="false">VLOOKUP(T382,DELIV_CONV,2,FALSE())</f>
        <v>#N/A</v>
      </c>
      <c r="C382" s="184" t="n">
        <f aca="false">S382-R382+1</f>
        <v>1</v>
      </c>
      <c r="D382" s="185" t="e">
        <f aca="false">Y382*B382*C382</f>
        <v>#N/A</v>
      </c>
      <c r="E382" s="182" t="e">
        <f aca="false">D382*Z382</f>
        <v>#N/A</v>
      </c>
    </row>
    <row r="383" customFormat="false" ht="12.75" hidden="false" customHeight="false" outlineLevel="0" collapsed="false">
      <c r="A383" s="182" t="e">
        <f aca="false">VLOOKUP(I383,DDEPM_USERS,2,FALSE())</f>
        <v>#N/A</v>
      </c>
      <c r="B383" s="183" t="e">
        <f aca="false">VLOOKUP(T383,DELIV_CONV,2,FALSE())</f>
        <v>#N/A</v>
      </c>
      <c r="C383" s="184" t="n">
        <f aca="false">S383-R383+1</f>
        <v>1</v>
      </c>
      <c r="D383" s="185" t="e">
        <f aca="false">Y383*B383*C383</f>
        <v>#N/A</v>
      </c>
      <c r="E383" s="182" t="e">
        <f aca="false">D383*Z383</f>
        <v>#N/A</v>
      </c>
    </row>
    <row r="384" customFormat="false" ht="12.75" hidden="false" customHeight="false" outlineLevel="0" collapsed="false">
      <c r="A384" s="182" t="e">
        <f aca="false">VLOOKUP(I384,DDEPM_USERS,2,FALSE())</f>
        <v>#N/A</v>
      </c>
      <c r="B384" s="183" t="e">
        <f aca="false">VLOOKUP(T384,DELIV_CONV,2,FALSE())</f>
        <v>#N/A</v>
      </c>
      <c r="C384" s="184" t="n">
        <f aca="false">S384-R384+1</f>
        <v>1</v>
      </c>
      <c r="D384" s="185" t="e">
        <f aca="false">Y384*B384*C384</f>
        <v>#N/A</v>
      </c>
      <c r="E384" s="182" t="e">
        <f aca="false">D384*Z384</f>
        <v>#N/A</v>
      </c>
    </row>
    <row r="385" customFormat="false" ht="12.75" hidden="false" customHeight="false" outlineLevel="0" collapsed="false">
      <c r="A385" s="182" t="e">
        <f aca="false">VLOOKUP(I385,DDEPM_USERS,2,FALSE())</f>
        <v>#N/A</v>
      </c>
      <c r="B385" s="183" t="e">
        <f aca="false">VLOOKUP(T385,DELIV_CONV,2,FALSE())</f>
        <v>#N/A</v>
      </c>
      <c r="C385" s="184" t="n">
        <f aca="false">S385-R385+1</f>
        <v>1</v>
      </c>
      <c r="D385" s="185" t="e">
        <f aca="false">Y385*B385*C385</f>
        <v>#N/A</v>
      </c>
      <c r="E385" s="182" t="e">
        <f aca="false">D385*Z385</f>
        <v>#N/A</v>
      </c>
    </row>
    <row r="386" customFormat="false" ht="12.75" hidden="false" customHeight="false" outlineLevel="0" collapsed="false">
      <c r="A386" s="182" t="e">
        <f aca="false">VLOOKUP(I386,DDEPM_USERS,2,FALSE())</f>
        <v>#N/A</v>
      </c>
      <c r="B386" s="183" t="e">
        <f aca="false">VLOOKUP(T386,DELIV_CONV,2,FALSE())</f>
        <v>#N/A</v>
      </c>
      <c r="C386" s="184" t="n">
        <f aca="false">S386-R386+1</f>
        <v>1</v>
      </c>
      <c r="D386" s="185" t="e">
        <f aca="false">Y386*B386*C386</f>
        <v>#N/A</v>
      </c>
      <c r="E386" s="182" t="e">
        <f aca="false">D386*Z386</f>
        <v>#N/A</v>
      </c>
    </row>
    <row r="387" customFormat="false" ht="12.75" hidden="false" customHeight="false" outlineLevel="0" collapsed="false">
      <c r="A387" s="182" t="e">
        <f aca="false">VLOOKUP(I387,DDEPM_USERS,2,FALSE())</f>
        <v>#N/A</v>
      </c>
      <c r="B387" s="183" t="e">
        <f aca="false">VLOOKUP(T387,DELIV_CONV,2,FALSE())</f>
        <v>#N/A</v>
      </c>
      <c r="C387" s="184" t="n">
        <f aca="false">S387-R387+1</f>
        <v>1</v>
      </c>
      <c r="D387" s="185" t="e">
        <f aca="false">Y387*B387*C387</f>
        <v>#N/A</v>
      </c>
      <c r="E387" s="182" t="e">
        <f aca="false">D387*Z387</f>
        <v>#N/A</v>
      </c>
    </row>
    <row r="388" customFormat="false" ht="12.75" hidden="false" customHeight="false" outlineLevel="0" collapsed="false">
      <c r="A388" s="182" t="e">
        <f aca="false">VLOOKUP(I388,DDEPM_USERS,2,FALSE())</f>
        <v>#N/A</v>
      </c>
      <c r="B388" s="183" t="e">
        <f aca="false">VLOOKUP(T388,DELIV_CONV,2,FALSE())</f>
        <v>#N/A</v>
      </c>
      <c r="C388" s="184" t="n">
        <f aca="false">S388-R388+1</f>
        <v>1</v>
      </c>
      <c r="D388" s="185" t="e">
        <f aca="false">Y388*B388*C388</f>
        <v>#N/A</v>
      </c>
      <c r="E388" s="182" t="e">
        <f aca="false">D388*Z388</f>
        <v>#N/A</v>
      </c>
    </row>
    <row r="389" customFormat="false" ht="12.75" hidden="false" customHeight="false" outlineLevel="0" collapsed="false">
      <c r="A389" s="182" t="e">
        <f aca="false">VLOOKUP(I389,DDEPM_USERS,2,FALSE())</f>
        <v>#N/A</v>
      </c>
      <c r="B389" s="183" t="e">
        <f aca="false">VLOOKUP(T389,DELIV_CONV,2,FALSE())</f>
        <v>#N/A</v>
      </c>
      <c r="C389" s="184" t="n">
        <f aca="false">S389-R389+1</f>
        <v>1</v>
      </c>
      <c r="D389" s="185" t="e">
        <f aca="false">Y389*B389*C389</f>
        <v>#N/A</v>
      </c>
      <c r="E389" s="182" t="e">
        <f aca="false">D389*Z389</f>
        <v>#N/A</v>
      </c>
    </row>
    <row r="390" customFormat="false" ht="12.75" hidden="false" customHeight="false" outlineLevel="0" collapsed="false">
      <c r="A390" s="182" t="e">
        <f aca="false">VLOOKUP(I390,DDEPM_USERS,2,FALSE())</f>
        <v>#N/A</v>
      </c>
      <c r="B390" s="183" t="e">
        <f aca="false">VLOOKUP(T390,DELIV_CONV,2,FALSE())</f>
        <v>#N/A</v>
      </c>
      <c r="C390" s="184" t="n">
        <f aca="false">S390-R390+1</f>
        <v>1</v>
      </c>
      <c r="D390" s="185" t="e">
        <f aca="false">Y390*B390*C390</f>
        <v>#N/A</v>
      </c>
      <c r="E390" s="182" t="e">
        <f aca="false">D390*Z390</f>
        <v>#N/A</v>
      </c>
    </row>
    <row r="391" customFormat="false" ht="12.75" hidden="false" customHeight="false" outlineLevel="0" collapsed="false">
      <c r="A391" s="182" t="e">
        <f aca="false">VLOOKUP(I391,DDEPM_USERS,2,FALSE())</f>
        <v>#N/A</v>
      </c>
      <c r="B391" s="183" t="e">
        <f aca="false">VLOOKUP(T391,DELIV_CONV,2,FALSE())</f>
        <v>#N/A</v>
      </c>
      <c r="C391" s="184" t="n">
        <f aca="false">S391-R391+1</f>
        <v>1</v>
      </c>
      <c r="D391" s="185" t="e">
        <f aca="false">Y391*B391*C391</f>
        <v>#N/A</v>
      </c>
      <c r="E391" s="182" t="e">
        <f aca="false">D391*Z391</f>
        <v>#N/A</v>
      </c>
    </row>
    <row r="392" customFormat="false" ht="12.75" hidden="false" customHeight="false" outlineLevel="0" collapsed="false">
      <c r="A392" s="182" t="e">
        <f aca="false">VLOOKUP(I392,DDEPM_USERS,2,FALSE())</f>
        <v>#N/A</v>
      </c>
      <c r="B392" s="183" t="e">
        <f aca="false">VLOOKUP(T392,DELIV_CONV,2,FALSE())</f>
        <v>#N/A</v>
      </c>
      <c r="C392" s="184" t="n">
        <f aca="false">S392-R392+1</f>
        <v>1</v>
      </c>
      <c r="D392" s="185" t="e">
        <f aca="false">Y392*B392*C392</f>
        <v>#N/A</v>
      </c>
      <c r="E392" s="182" t="e">
        <f aca="false">D392*Z392</f>
        <v>#N/A</v>
      </c>
    </row>
    <row r="393" customFormat="false" ht="12.75" hidden="false" customHeight="false" outlineLevel="0" collapsed="false">
      <c r="A393" s="182" t="e">
        <f aca="false">VLOOKUP(I393,DDEPM_USERS,2,FALSE())</f>
        <v>#N/A</v>
      </c>
      <c r="B393" s="183" t="e">
        <f aca="false">VLOOKUP(T393,DELIV_CONV,2,FALSE())</f>
        <v>#N/A</v>
      </c>
      <c r="C393" s="184" t="n">
        <f aca="false">S393-R393+1</f>
        <v>1</v>
      </c>
      <c r="D393" s="185" t="e">
        <f aca="false">Y393*B393*C393</f>
        <v>#N/A</v>
      </c>
      <c r="E393" s="182" t="e">
        <f aca="false">D393*Z393</f>
        <v>#N/A</v>
      </c>
    </row>
    <row r="394" customFormat="false" ht="12.75" hidden="false" customHeight="false" outlineLevel="0" collapsed="false">
      <c r="A394" s="182" t="e">
        <f aca="false">VLOOKUP(I394,DDEPM_USERS,2,FALSE())</f>
        <v>#N/A</v>
      </c>
      <c r="B394" s="183" t="e">
        <f aca="false">VLOOKUP(T394,DELIV_CONV,2,FALSE())</f>
        <v>#N/A</v>
      </c>
      <c r="C394" s="184" t="n">
        <f aca="false">S394-R394+1</f>
        <v>1</v>
      </c>
      <c r="D394" s="185" t="e">
        <f aca="false">Y394*B394*C394</f>
        <v>#N/A</v>
      </c>
      <c r="E394" s="182" t="e">
        <f aca="false">D394*Z394</f>
        <v>#N/A</v>
      </c>
    </row>
    <row r="395" customFormat="false" ht="12.75" hidden="false" customHeight="false" outlineLevel="0" collapsed="false">
      <c r="A395" s="182" t="e">
        <f aca="false">VLOOKUP(I395,DDEPM_USERS,2,FALSE())</f>
        <v>#N/A</v>
      </c>
      <c r="B395" s="183" t="e">
        <f aca="false">VLOOKUP(T395,DELIV_CONV,2,FALSE())</f>
        <v>#N/A</v>
      </c>
      <c r="C395" s="184" t="n">
        <f aca="false">S395-R395+1</f>
        <v>1</v>
      </c>
      <c r="D395" s="185" t="e">
        <f aca="false">Y395*B395*C395</f>
        <v>#N/A</v>
      </c>
      <c r="E395" s="182" t="e">
        <f aca="false">D395*Z395</f>
        <v>#N/A</v>
      </c>
    </row>
    <row r="396" customFormat="false" ht="12.75" hidden="false" customHeight="false" outlineLevel="0" collapsed="false">
      <c r="A396" s="182" t="e">
        <f aca="false">VLOOKUP(I396,DDEPM_USERS,2,FALSE())</f>
        <v>#N/A</v>
      </c>
      <c r="B396" s="183" t="e">
        <f aca="false">VLOOKUP(T396,DELIV_CONV,2,FALSE())</f>
        <v>#N/A</v>
      </c>
      <c r="C396" s="184" t="n">
        <f aca="false">S396-R396+1</f>
        <v>1</v>
      </c>
      <c r="D396" s="185" t="e">
        <f aca="false">Y396*B396*C396</f>
        <v>#N/A</v>
      </c>
      <c r="E396" s="182" t="e">
        <f aca="false">D396*Z396</f>
        <v>#N/A</v>
      </c>
    </row>
    <row r="397" customFormat="false" ht="12.75" hidden="false" customHeight="false" outlineLevel="0" collapsed="false">
      <c r="A397" s="182" t="e">
        <f aca="false">VLOOKUP(I397,DDEPM_USERS,2,FALSE())</f>
        <v>#N/A</v>
      </c>
      <c r="B397" s="183" t="e">
        <f aca="false">VLOOKUP(T397,DELIV_CONV,2,FALSE())</f>
        <v>#N/A</v>
      </c>
      <c r="C397" s="184" t="n">
        <f aca="false">S397-R397+1</f>
        <v>1</v>
      </c>
      <c r="D397" s="185" t="e">
        <f aca="false">Y397*B397*C397</f>
        <v>#N/A</v>
      </c>
      <c r="E397" s="182" t="e">
        <f aca="false">D397*Z397</f>
        <v>#N/A</v>
      </c>
    </row>
    <row r="398" customFormat="false" ht="12.75" hidden="false" customHeight="false" outlineLevel="0" collapsed="false">
      <c r="A398" s="182" t="e">
        <f aca="false">VLOOKUP(I398,DDEPM_USERS,2,FALSE())</f>
        <v>#N/A</v>
      </c>
      <c r="B398" s="183" t="e">
        <f aca="false">VLOOKUP(T398,DELIV_CONV,2,FALSE())</f>
        <v>#N/A</v>
      </c>
      <c r="C398" s="184" t="n">
        <f aca="false">S398-R398+1</f>
        <v>1</v>
      </c>
      <c r="D398" s="185" t="e">
        <f aca="false">Y398*B398*C398</f>
        <v>#N/A</v>
      </c>
      <c r="E398" s="182" t="e">
        <f aca="false">D398*Z398</f>
        <v>#N/A</v>
      </c>
    </row>
    <row r="399" customFormat="false" ht="12.75" hidden="false" customHeight="false" outlineLevel="0" collapsed="false">
      <c r="A399" s="182" t="e">
        <f aca="false">VLOOKUP(I399,DDEPM_USERS,2,FALSE())</f>
        <v>#N/A</v>
      </c>
      <c r="B399" s="183" t="e">
        <f aca="false">VLOOKUP(T399,DELIV_CONV,2,FALSE())</f>
        <v>#N/A</v>
      </c>
      <c r="C399" s="184" t="n">
        <f aca="false">S399-R399+1</f>
        <v>1</v>
      </c>
      <c r="D399" s="185" t="e">
        <f aca="false">Y399*B399*C399</f>
        <v>#N/A</v>
      </c>
      <c r="E399" s="182" t="e">
        <f aca="false">D399*Z399</f>
        <v>#N/A</v>
      </c>
    </row>
    <row r="400" customFormat="false" ht="12.75" hidden="false" customHeight="false" outlineLevel="0" collapsed="false">
      <c r="A400" s="182" t="e">
        <f aca="false">VLOOKUP(I400,DDEPM_USERS,2,FALSE())</f>
        <v>#N/A</v>
      </c>
      <c r="B400" s="183" t="e">
        <f aca="false">VLOOKUP(T400,DELIV_CONV,2,FALSE())</f>
        <v>#N/A</v>
      </c>
      <c r="C400" s="184" t="n">
        <f aca="false">S400-R400+1</f>
        <v>1</v>
      </c>
      <c r="D400" s="185" t="e">
        <f aca="false">Y400*B400*C400</f>
        <v>#N/A</v>
      </c>
      <c r="E400" s="182" t="e">
        <f aca="false">D400*Z400</f>
        <v>#N/A</v>
      </c>
    </row>
    <row r="401" customFormat="false" ht="12.75" hidden="false" customHeight="false" outlineLevel="0" collapsed="false">
      <c r="A401" s="182" t="e">
        <f aca="false">VLOOKUP(I401,DDEPM_USERS,2,FALSE())</f>
        <v>#N/A</v>
      </c>
      <c r="B401" s="183" t="e">
        <f aca="false">VLOOKUP(T401,DELIV_CONV,2,FALSE())</f>
        <v>#N/A</v>
      </c>
      <c r="C401" s="184" t="n">
        <f aca="false">S401-R401+1</f>
        <v>1</v>
      </c>
      <c r="D401" s="185" t="e">
        <f aca="false">Y401*B401*C401</f>
        <v>#N/A</v>
      </c>
      <c r="E401" s="182" t="e">
        <f aca="false">D401*Z401</f>
        <v>#N/A</v>
      </c>
    </row>
    <row r="402" customFormat="false" ht="12.75" hidden="false" customHeight="false" outlineLevel="0" collapsed="false">
      <c r="A402" s="182" t="e">
        <f aca="false">VLOOKUP(I402,DDEPM_USERS,2,FALSE())</f>
        <v>#N/A</v>
      </c>
      <c r="B402" s="183" t="e">
        <f aca="false">VLOOKUP(T402,DELIV_CONV,2,FALSE())</f>
        <v>#N/A</v>
      </c>
      <c r="C402" s="184" t="n">
        <f aca="false">S402-R402+1</f>
        <v>1</v>
      </c>
      <c r="D402" s="185" t="e">
        <f aca="false">Y402*B402*C402</f>
        <v>#N/A</v>
      </c>
      <c r="E402" s="182" t="e">
        <f aca="false">D402*Z402</f>
        <v>#N/A</v>
      </c>
    </row>
    <row r="403" customFormat="false" ht="12.75" hidden="false" customHeight="false" outlineLevel="0" collapsed="false">
      <c r="A403" s="182" t="e">
        <f aca="false">VLOOKUP(I403,DDEPM_USERS,2,FALSE())</f>
        <v>#N/A</v>
      </c>
      <c r="B403" s="183" t="e">
        <f aca="false">VLOOKUP(T403,DELIV_CONV,2,FALSE())</f>
        <v>#N/A</v>
      </c>
      <c r="C403" s="184" t="n">
        <f aca="false">S403-R403+1</f>
        <v>1</v>
      </c>
      <c r="D403" s="185" t="e">
        <f aca="false">Y403*B403*C403</f>
        <v>#N/A</v>
      </c>
      <c r="E403" s="182" t="e">
        <f aca="false">D403*Z403</f>
        <v>#N/A</v>
      </c>
    </row>
    <row r="404" customFormat="false" ht="12.75" hidden="false" customHeight="false" outlineLevel="0" collapsed="false">
      <c r="A404" s="182" t="e">
        <f aca="false">VLOOKUP(I404,DDEPM_USERS,2,FALSE())</f>
        <v>#N/A</v>
      </c>
      <c r="B404" s="183" t="e">
        <f aca="false">VLOOKUP(T404,DELIV_CONV,2,FALSE())</f>
        <v>#N/A</v>
      </c>
      <c r="C404" s="184" t="n">
        <f aca="false">S404-R404+1</f>
        <v>1</v>
      </c>
      <c r="D404" s="185" t="e">
        <f aca="false">Y404*B404*C404</f>
        <v>#N/A</v>
      </c>
      <c r="E404" s="182" t="e">
        <f aca="false">D404*Z404</f>
        <v>#N/A</v>
      </c>
    </row>
    <row r="405" customFormat="false" ht="12.75" hidden="false" customHeight="false" outlineLevel="0" collapsed="false">
      <c r="A405" s="182" t="e">
        <f aca="false">VLOOKUP(I405,DDEPM_USERS,2,FALSE())</f>
        <v>#N/A</v>
      </c>
      <c r="B405" s="183" t="e">
        <f aca="false">VLOOKUP(T405,DELIV_CONV,2,FALSE())</f>
        <v>#N/A</v>
      </c>
      <c r="C405" s="184" t="n">
        <f aca="false">S405-R405+1</f>
        <v>1</v>
      </c>
      <c r="D405" s="185" t="e">
        <f aca="false">Y405*B405*C405</f>
        <v>#N/A</v>
      </c>
      <c r="E405" s="182" t="e">
        <f aca="false">D405*Z405</f>
        <v>#N/A</v>
      </c>
    </row>
    <row r="406" customFormat="false" ht="12.75" hidden="false" customHeight="false" outlineLevel="0" collapsed="false">
      <c r="A406" s="182" t="e">
        <f aca="false">VLOOKUP(I406,DDEPM_USERS,2,FALSE())</f>
        <v>#N/A</v>
      </c>
      <c r="B406" s="183" t="e">
        <f aca="false">VLOOKUP(T406,DELIV_CONV,2,FALSE())</f>
        <v>#N/A</v>
      </c>
      <c r="C406" s="184" t="n">
        <f aca="false">S406-R406+1</f>
        <v>1</v>
      </c>
      <c r="D406" s="185" t="e">
        <f aca="false">Y406*B406*C406</f>
        <v>#N/A</v>
      </c>
      <c r="E406" s="182" t="e">
        <f aca="false">D406*Z406</f>
        <v>#N/A</v>
      </c>
    </row>
    <row r="407" customFormat="false" ht="12.75" hidden="false" customHeight="false" outlineLevel="0" collapsed="false">
      <c r="A407" s="182" t="e">
        <f aca="false">VLOOKUP(I407,DDEPM_USERS,2,FALSE())</f>
        <v>#N/A</v>
      </c>
      <c r="B407" s="183" t="e">
        <f aca="false">VLOOKUP(T407,DELIV_CONV,2,FALSE())</f>
        <v>#N/A</v>
      </c>
      <c r="C407" s="184" t="n">
        <f aca="false">S407-R407+1</f>
        <v>1</v>
      </c>
      <c r="D407" s="185" t="e">
        <f aca="false">Y407*B407*C407</f>
        <v>#N/A</v>
      </c>
      <c r="E407" s="182" t="e">
        <f aca="false">D407*Z407</f>
        <v>#N/A</v>
      </c>
    </row>
    <row r="408" customFormat="false" ht="12.75" hidden="false" customHeight="false" outlineLevel="0" collapsed="false">
      <c r="A408" s="182" t="e">
        <f aca="false">VLOOKUP(I408,DDEPM_USERS,2,FALSE())</f>
        <v>#N/A</v>
      </c>
      <c r="B408" s="183" t="e">
        <f aca="false">VLOOKUP(T408,DELIV_CONV,2,FALSE())</f>
        <v>#N/A</v>
      </c>
      <c r="C408" s="184" t="n">
        <f aca="false">S408-R408+1</f>
        <v>1</v>
      </c>
      <c r="D408" s="185" t="e">
        <f aca="false">Y408*B408*C408</f>
        <v>#N/A</v>
      </c>
      <c r="E408" s="182" t="e">
        <f aca="false">D408*Z408</f>
        <v>#N/A</v>
      </c>
    </row>
    <row r="409" customFormat="false" ht="12.75" hidden="false" customHeight="false" outlineLevel="0" collapsed="false">
      <c r="A409" s="182" t="e">
        <f aca="false">VLOOKUP(I409,DDEPM_USERS,2,FALSE())</f>
        <v>#N/A</v>
      </c>
      <c r="B409" s="183" t="e">
        <f aca="false">VLOOKUP(T409,DELIV_CONV,2,FALSE())</f>
        <v>#N/A</v>
      </c>
      <c r="C409" s="184" t="n">
        <f aca="false">S409-R409+1</f>
        <v>1</v>
      </c>
      <c r="D409" s="185" t="e">
        <f aca="false">Y409*B409*C409</f>
        <v>#N/A</v>
      </c>
      <c r="E409" s="182" t="e">
        <f aca="false">D409*Z409</f>
        <v>#N/A</v>
      </c>
    </row>
    <row r="410" customFormat="false" ht="12.75" hidden="false" customHeight="false" outlineLevel="0" collapsed="false">
      <c r="A410" s="182" t="e">
        <f aca="false">VLOOKUP(I410,DDEPM_USERS,2,FALSE())</f>
        <v>#N/A</v>
      </c>
      <c r="B410" s="183" t="e">
        <f aca="false">VLOOKUP(T410,DELIV_CONV,2,FALSE())</f>
        <v>#N/A</v>
      </c>
      <c r="C410" s="184" t="n">
        <f aca="false">S410-R410+1</f>
        <v>1</v>
      </c>
      <c r="D410" s="185" t="e">
        <f aca="false">Y410*B410*C410</f>
        <v>#N/A</v>
      </c>
      <c r="E410" s="182" t="e">
        <f aca="false">D410*Z410</f>
        <v>#N/A</v>
      </c>
    </row>
    <row r="411" customFormat="false" ht="12.75" hidden="false" customHeight="false" outlineLevel="0" collapsed="false">
      <c r="A411" s="182" t="e">
        <f aca="false">VLOOKUP(I411,DDEPM_USERS,2,FALSE())</f>
        <v>#N/A</v>
      </c>
      <c r="B411" s="183" t="e">
        <f aca="false">VLOOKUP(T411,DELIV_CONV,2,FALSE())</f>
        <v>#N/A</v>
      </c>
      <c r="C411" s="184" t="n">
        <f aca="false">S411-R411+1</f>
        <v>1</v>
      </c>
      <c r="D411" s="185" t="e">
        <f aca="false">Y411*B411*C411</f>
        <v>#N/A</v>
      </c>
      <c r="E411" s="182" t="e">
        <f aca="false">D411*Z411</f>
        <v>#N/A</v>
      </c>
    </row>
    <row r="412" customFormat="false" ht="12.75" hidden="false" customHeight="false" outlineLevel="0" collapsed="false">
      <c r="A412" s="182" t="e">
        <f aca="false">VLOOKUP(I412,DDEPM_USERS,2,FALSE())</f>
        <v>#N/A</v>
      </c>
      <c r="B412" s="183" t="e">
        <f aca="false">VLOOKUP(T412,DELIV_CONV,2,FALSE())</f>
        <v>#N/A</v>
      </c>
      <c r="C412" s="184" t="n">
        <f aca="false">S412-R412+1</f>
        <v>1</v>
      </c>
      <c r="D412" s="185" t="e">
        <f aca="false">Y412*B412*C412</f>
        <v>#N/A</v>
      </c>
      <c r="E412" s="182" t="e">
        <f aca="false">D412*Z412</f>
        <v>#N/A</v>
      </c>
    </row>
    <row r="413" customFormat="false" ht="12.75" hidden="false" customHeight="false" outlineLevel="0" collapsed="false">
      <c r="A413" s="182" t="e">
        <f aca="false">VLOOKUP(I413,DDEPM_USERS,2,FALSE())</f>
        <v>#N/A</v>
      </c>
      <c r="B413" s="183" t="e">
        <f aca="false">VLOOKUP(T413,DELIV_CONV,2,FALSE())</f>
        <v>#N/A</v>
      </c>
      <c r="C413" s="184" t="n">
        <f aca="false">S413-R413+1</f>
        <v>1</v>
      </c>
      <c r="D413" s="185" t="e">
        <f aca="false">Y413*B413*C413</f>
        <v>#N/A</v>
      </c>
      <c r="E413" s="182" t="e">
        <f aca="false">D413*Z413</f>
        <v>#N/A</v>
      </c>
    </row>
    <row r="414" customFormat="false" ht="12.75" hidden="false" customHeight="false" outlineLevel="0" collapsed="false">
      <c r="A414" s="182" t="e">
        <f aca="false">VLOOKUP(I414,DDEPM_USERS,2,FALSE())</f>
        <v>#N/A</v>
      </c>
      <c r="B414" s="183" t="e">
        <f aca="false">VLOOKUP(T414,DELIV_CONV,2,FALSE())</f>
        <v>#N/A</v>
      </c>
      <c r="C414" s="184" t="n">
        <f aca="false">S414-R414+1</f>
        <v>1</v>
      </c>
      <c r="D414" s="185" t="e">
        <f aca="false">Y414*B414*C414</f>
        <v>#N/A</v>
      </c>
      <c r="E414" s="182" t="e">
        <f aca="false">D414*Z414</f>
        <v>#N/A</v>
      </c>
    </row>
    <row r="415" customFormat="false" ht="12.75" hidden="false" customHeight="false" outlineLevel="0" collapsed="false">
      <c r="A415" s="182" t="e">
        <f aca="false">VLOOKUP(I415,DDEPM_USERS,2,FALSE())</f>
        <v>#N/A</v>
      </c>
      <c r="B415" s="183" t="e">
        <f aca="false">VLOOKUP(T415,DELIV_CONV,2,FALSE())</f>
        <v>#N/A</v>
      </c>
      <c r="C415" s="184" t="n">
        <f aca="false">S415-R415+1</f>
        <v>1</v>
      </c>
      <c r="D415" s="185" t="e">
        <f aca="false">Y415*B415*C415</f>
        <v>#N/A</v>
      </c>
      <c r="E415" s="182" t="e">
        <f aca="false">D415*Z415</f>
        <v>#N/A</v>
      </c>
    </row>
    <row r="416" customFormat="false" ht="12.75" hidden="false" customHeight="false" outlineLevel="0" collapsed="false">
      <c r="A416" s="182" t="e">
        <f aca="false">VLOOKUP(I416,DDEPM_USERS,2,FALSE())</f>
        <v>#N/A</v>
      </c>
      <c r="B416" s="183" t="e">
        <f aca="false">VLOOKUP(T416,DELIV_CONV,2,FALSE())</f>
        <v>#N/A</v>
      </c>
      <c r="C416" s="184" t="n">
        <f aca="false">S416-R416+1</f>
        <v>1</v>
      </c>
      <c r="D416" s="185" t="e">
        <f aca="false">Y416*B416*C416</f>
        <v>#N/A</v>
      </c>
      <c r="E416" s="182" t="e">
        <f aca="false">D416*Z416</f>
        <v>#N/A</v>
      </c>
    </row>
    <row r="417" customFormat="false" ht="12.75" hidden="false" customHeight="false" outlineLevel="0" collapsed="false">
      <c r="A417" s="182" t="e">
        <f aca="false">VLOOKUP(I417,DDEPM_USERS,2,FALSE())</f>
        <v>#N/A</v>
      </c>
      <c r="B417" s="183" t="e">
        <f aca="false">VLOOKUP(T417,DELIV_CONV,2,FALSE())</f>
        <v>#N/A</v>
      </c>
      <c r="C417" s="184" t="n">
        <f aca="false">S417-R417+1</f>
        <v>1</v>
      </c>
      <c r="D417" s="185" t="e">
        <f aca="false">Y417*B417*C417</f>
        <v>#N/A</v>
      </c>
      <c r="E417" s="182" t="e">
        <f aca="false">D417*Z417</f>
        <v>#N/A</v>
      </c>
    </row>
    <row r="418" customFormat="false" ht="12.75" hidden="false" customHeight="false" outlineLevel="0" collapsed="false">
      <c r="A418" s="182" t="e">
        <f aca="false">VLOOKUP(I418,DDEPM_USERS,2,FALSE())</f>
        <v>#N/A</v>
      </c>
      <c r="B418" s="183" t="e">
        <f aca="false">VLOOKUP(T418,DELIV_CONV,2,FALSE())</f>
        <v>#N/A</v>
      </c>
      <c r="C418" s="184" t="n">
        <f aca="false">S418-R418+1</f>
        <v>1</v>
      </c>
      <c r="D418" s="185" t="e">
        <f aca="false">Y418*B418*C418</f>
        <v>#N/A</v>
      </c>
      <c r="E418" s="182" t="e">
        <f aca="false">D418*Z418</f>
        <v>#N/A</v>
      </c>
    </row>
    <row r="419" customFormat="false" ht="12.75" hidden="false" customHeight="false" outlineLevel="0" collapsed="false">
      <c r="A419" s="182" t="e">
        <f aca="false">VLOOKUP(I419,DDEPM_USERS,2,FALSE())</f>
        <v>#N/A</v>
      </c>
      <c r="B419" s="183" t="e">
        <f aca="false">VLOOKUP(T419,DELIV_CONV,2,FALSE())</f>
        <v>#N/A</v>
      </c>
      <c r="C419" s="184" t="n">
        <f aca="false">S419-R419+1</f>
        <v>1</v>
      </c>
      <c r="D419" s="185" t="e">
        <f aca="false">Y419*B419*C419</f>
        <v>#N/A</v>
      </c>
      <c r="E419" s="182" t="e">
        <f aca="false">D419*Z419</f>
        <v>#N/A</v>
      </c>
    </row>
    <row r="420" customFormat="false" ht="12.75" hidden="false" customHeight="false" outlineLevel="0" collapsed="false">
      <c r="A420" s="182" t="e">
        <f aca="false">VLOOKUP(I420,DDEPM_USERS,2,FALSE())</f>
        <v>#N/A</v>
      </c>
      <c r="B420" s="183" t="e">
        <f aca="false">VLOOKUP(T420,DELIV_CONV,2,FALSE())</f>
        <v>#N/A</v>
      </c>
      <c r="C420" s="184" t="n">
        <f aca="false">S420-R420+1</f>
        <v>1</v>
      </c>
      <c r="D420" s="185" t="e">
        <f aca="false">Y420*B420*C420</f>
        <v>#N/A</v>
      </c>
      <c r="E420" s="182" t="e">
        <f aca="false">D420*Z420</f>
        <v>#N/A</v>
      </c>
    </row>
    <row r="421" customFormat="false" ht="12.75" hidden="false" customHeight="false" outlineLevel="0" collapsed="false">
      <c r="A421" s="182" t="e">
        <f aca="false">VLOOKUP(I421,DDEPM_USERS,2,FALSE())</f>
        <v>#N/A</v>
      </c>
      <c r="B421" s="183" t="e">
        <f aca="false">VLOOKUP(T421,DELIV_CONV,2,FALSE())</f>
        <v>#N/A</v>
      </c>
      <c r="C421" s="184" t="n">
        <f aca="false">S421-R421+1</f>
        <v>1</v>
      </c>
      <c r="D421" s="185" t="e">
        <f aca="false">Y421*B421*C421</f>
        <v>#N/A</v>
      </c>
      <c r="E421" s="182" t="e">
        <f aca="false">D421*Z421</f>
        <v>#N/A</v>
      </c>
    </row>
    <row r="422" customFormat="false" ht="12.75" hidden="false" customHeight="false" outlineLevel="0" collapsed="false">
      <c r="A422" s="182" t="e">
        <f aca="false">VLOOKUP(I422,DDEPM_USERS,2,FALSE())</f>
        <v>#N/A</v>
      </c>
      <c r="B422" s="183" t="e">
        <f aca="false">VLOOKUP(T422,DELIV_CONV,2,FALSE())</f>
        <v>#N/A</v>
      </c>
      <c r="C422" s="184" t="n">
        <f aca="false">S422-R422+1</f>
        <v>1</v>
      </c>
      <c r="D422" s="185" t="e">
        <f aca="false">Y422*B422*C422</f>
        <v>#N/A</v>
      </c>
      <c r="E422" s="182" t="e">
        <f aca="false">D422*Z422</f>
        <v>#N/A</v>
      </c>
    </row>
    <row r="423" customFormat="false" ht="12.75" hidden="false" customHeight="false" outlineLevel="0" collapsed="false">
      <c r="A423" s="182" t="e">
        <f aca="false">VLOOKUP(I423,DDEPM_USERS,2,FALSE())</f>
        <v>#N/A</v>
      </c>
      <c r="B423" s="183" t="e">
        <f aca="false">VLOOKUP(T423,DELIV_CONV,2,FALSE())</f>
        <v>#N/A</v>
      </c>
      <c r="C423" s="184" t="n">
        <f aca="false">S423-R423+1</f>
        <v>1</v>
      </c>
      <c r="D423" s="185" t="e">
        <f aca="false">Y423*B423*C423</f>
        <v>#N/A</v>
      </c>
      <c r="E423" s="182" t="e">
        <f aca="false">D423*Z423</f>
        <v>#N/A</v>
      </c>
    </row>
    <row r="424" customFormat="false" ht="12.75" hidden="false" customHeight="false" outlineLevel="0" collapsed="false">
      <c r="A424" s="182" t="e">
        <f aca="false">VLOOKUP(I424,DDEPM_USERS,2,FALSE())</f>
        <v>#N/A</v>
      </c>
      <c r="B424" s="183" t="e">
        <f aca="false">VLOOKUP(T424,DELIV_CONV,2,FALSE())</f>
        <v>#N/A</v>
      </c>
      <c r="C424" s="184" t="n">
        <f aca="false">S424-R424+1</f>
        <v>1</v>
      </c>
      <c r="D424" s="185" t="e">
        <f aca="false">Y424*B424*C424</f>
        <v>#N/A</v>
      </c>
      <c r="E424" s="182" t="e">
        <f aca="false">D424*Z424</f>
        <v>#N/A</v>
      </c>
    </row>
    <row r="425" customFormat="false" ht="12.75" hidden="false" customHeight="false" outlineLevel="0" collapsed="false">
      <c r="A425" s="182" t="e">
        <f aca="false">VLOOKUP(I425,DDEPM_USERS,2,FALSE())</f>
        <v>#N/A</v>
      </c>
      <c r="B425" s="183" t="e">
        <f aca="false">VLOOKUP(T425,DELIV_CONV,2,FALSE())</f>
        <v>#N/A</v>
      </c>
      <c r="C425" s="184" t="n">
        <f aca="false">S425-R425+1</f>
        <v>1</v>
      </c>
      <c r="D425" s="185" t="e">
        <f aca="false">Y425*B425*C425</f>
        <v>#N/A</v>
      </c>
      <c r="E425" s="182" t="e">
        <f aca="false">D425*Z425</f>
        <v>#N/A</v>
      </c>
    </row>
    <row r="426" customFormat="false" ht="12.75" hidden="false" customHeight="false" outlineLevel="0" collapsed="false">
      <c r="A426" s="182" t="e">
        <f aca="false">VLOOKUP(I426,DDEPM_USERS,2,FALSE())</f>
        <v>#N/A</v>
      </c>
      <c r="B426" s="183" t="e">
        <f aca="false">VLOOKUP(T426,DELIV_CONV,2,FALSE())</f>
        <v>#N/A</v>
      </c>
      <c r="C426" s="184" t="n">
        <f aca="false">S426-R426+1</f>
        <v>1</v>
      </c>
      <c r="D426" s="185" t="e">
        <f aca="false">Y426*B426*C426</f>
        <v>#N/A</v>
      </c>
      <c r="E426" s="182" t="e">
        <f aca="false">D426*Z426</f>
        <v>#N/A</v>
      </c>
    </row>
    <row r="427" customFormat="false" ht="12.75" hidden="false" customHeight="false" outlineLevel="0" collapsed="false">
      <c r="A427" s="182" t="e">
        <f aca="false">VLOOKUP(I427,DDEPM_USERS,2,FALSE())</f>
        <v>#N/A</v>
      </c>
      <c r="B427" s="183" t="e">
        <f aca="false">VLOOKUP(T427,DELIV_CONV,2,FALSE())</f>
        <v>#N/A</v>
      </c>
      <c r="C427" s="184" t="n">
        <f aca="false">S427-R427+1</f>
        <v>1</v>
      </c>
      <c r="D427" s="185" t="e">
        <f aca="false">Y427*B427*C427</f>
        <v>#N/A</v>
      </c>
      <c r="E427" s="182" t="e">
        <f aca="false">D427*Z427</f>
        <v>#N/A</v>
      </c>
    </row>
    <row r="428" customFormat="false" ht="12.75" hidden="false" customHeight="false" outlineLevel="0" collapsed="false">
      <c r="A428" s="182" t="e">
        <f aca="false">VLOOKUP(I428,DDEPM_USERS,2,FALSE())</f>
        <v>#N/A</v>
      </c>
      <c r="B428" s="183" t="e">
        <f aca="false">VLOOKUP(T428,DELIV_CONV,2,FALSE())</f>
        <v>#N/A</v>
      </c>
      <c r="C428" s="184" t="n">
        <f aca="false">S428-R428+1</f>
        <v>1</v>
      </c>
      <c r="D428" s="185" t="e">
        <f aca="false">Y428*B428*C428</f>
        <v>#N/A</v>
      </c>
      <c r="E428" s="182" t="e">
        <f aca="false">D428*Z428</f>
        <v>#N/A</v>
      </c>
    </row>
    <row r="429" customFormat="false" ht="12.75" hidden="false" customHeight="false" outlineLevel="0" collapsed="false">
      <c r="A429" s="182" t="e">
        <f aca="false">VLOOKUP(I429,DDEPM_USERS,2,FALSE())</f>
        <v>#N/A</v>
      </c>
      <c r="B429" s="183" t="e">
        <f aca="false">VLOOKUP(T429,DELIV_CONV,2,FALSE())</f>
        <v>#N/A</v>
      </c>
      <c r="C429" s="184" t="n">
        <f aca="false">S429-R429+1</f>
        <v>1</v>
      </c>
      <c r="D429" s="185" t="e">
        <f aca="false">Y429*B429*C429</f>
        <v>#N/A</v>
      </c>
      <c r="E429" s="182" t="e">
        <f aca="false">D429*Z429</f>
        <v>#N/A</v>
      </c>
    </row>
    <row r="430" customFormat="false" ht="12.75" hidden="false" customHeight="false" outlineLevel="0" collapsed="false">
      <c r="A430" s="182" t="e">
        <f aca="false">VLOOKUP(I430,DDEPM_USERS,2,FALSE())</f>
        <v>#N/A</v>
      </c>
      <c r="B430" s="183" t="e">
        <f aca="false">VLOOKUP(T430,DELIV_CONV,2,FALSE())</f>
        <v>#N/A</v>
      </c>
      <c r="C430" s="184" t="n">
        <f aca="false">S430-R430+1</f>
        <v>1</v>
      </c>
      <c r="D430" s="185" t="e">
        <f aca="false">Y430*B430*C430</f>
        <v>#N/A</v>
      </c>
      <c r="E430" s="182" t="e">
        <f aca="false">D430*Z430</f>
        <v>#N/A</v>
      </c>
    </row>
    <row r="431" customFormat="false" ht="12.75" hidden="false" customHeight="false" outlineLevel="0" collapsed="false">
      <c r="A431" s="182" t="e">
        <f aca="false">VLOOKUP(I431,DDEPM_USERS,2,FALSE())</f>
        <v>#N/A</v>
      </c>
      <c r="B431" s="183" t="e">
        <f aca="false">VLOOKUP(T431,DELIV_CONV,2,FALSE())</f>
        <v>#N/A</v>
      </c>
      <c r="C431" s="184" t="n">
        <f aca="false">S431-R431+1</f>
        <v>1</v>
      </c>
      <c r="D431" s="185" t="e">
        <f aca="false">Y431*B431*C431</f>
        <v>#N/A</v>
      </c>
      <c r="E431" s="182" t="e">
        <f aca="false">D431*Z431</f>
        <v>#N/A</v>
      </c>
    </row>
    <row r="432" customFormat="false" ht="12.75" hidden="false" customHeight="false" outlineLevel="0" collapsed="false">
      <c r="A432" s="182" t="e">
        <f aca="false">VLOOKUP(I432,DDEPM_USERS,2,FALSE())</f>
        <v>#N/A</v>
      </c>
      <c r="B432" s="183" t="e">
        <f aca="false">VLOOKUP(T432,DELIV_CONV,2,FALSE())</f>
        <v>#N/A</v>
      </c>
      <c r="C432" s="184" t="n">
        <f aca="false">S432-R432+1</f>
        <v>1</v>
      </c>
      <c r="D432" s="185" t="e">
        <f aca="false">Y432*B432*C432</f>
        <v>#N/A</v>
      </c>
      <c r="E432" s="182" t="e">
        <f aca="false">D432*Z432</f>
        <v>#N/A</v>
      </c>
    </row>
    <row r="433" customFormat="false" ht="12.75" hidden="false" customHeight="false" outlineLevel="0" collapsed="false">
      <c r="A433" s="182" t="e">
        <f aca="false">VLOOKUP(I433,DDEPM_USERS,2,FALSE())</f>
        <v>#N/A</v>
      </c>
      <c r="B433" s="183" t="e">
        <f aca="false">VLOOKUP(T433,DELIV_CONV,2,FALSE())</f>
        <v>#N/A</v>
      </c>
      <c r="C433" s="184" t="n">
        <f aca="false">S433-R433+1</f>
        <v>1</v>
      </c>
      <c r="D433" s="185" t="e">
        <f aca="false">Y433*B433*C433</f>
        <v>#N/A</v>
      </c>
      <c r="E433" s="182" t="e">
        <f aca="false">D433*Z433</f>
        <v>#N/A</v>
      </c>
    </row>
    <row r="434" customFormat="false" ht="12.75" hidden="false" customHeight="false" outlineLevel="0" collapsed="false">
      <c r="A434" s="182" t="e">
        <f aca="false">VLOOKUP(I434,DDEPM_USERS,2,FALSE())</f>
        <v>#N/A</v>
      </c>
      <c r="B434" s="183" t="e">
        <f aca="false">VLOOKUP(T434,DELIV_CONV,2,FALSE())</f>
        <v>#N/A</v>
      </c>
      <c r="C434" s="184" t="n">
        <f aca="false">S434-R434+1</f>
        <v>1</v>
      </c>
      <c r="D434" s="185" t="e">
        <f aca="false">Y434*B434*C434</f>
        <v>#N/A</v>
      </c>
      <c r="E434" s="182" t="e">
        <f aca="false">D434*Z434</f>
        <v>#N/A</v>
      </c>
    </row>
    <row r="435" customFormat="false" ht="12.75" hidden="false" customHeight="false" outlineLevel="0" collapsed="false">
      <c r="A435" s="182" t="e">
        <f aca="false">VLOOKUP(I435,DDEPM_USERS,2,FALSE())</f>
        <v>#N/A</v>
      </c>
      <c r="B435" s="183" t="e">
        <f aca="false">VLOOKUP(T435,DELIV_CONV,2,FALSE())</f>
        <v>#N/A</v>
      </c>
      <c r="C435" s="184" t="n">
        <f aca="false">S435-R435+1</f>
        <v>1</v>
      </c>
      <c r="D435" s="185" t="e">
        <f aca="false">Y435*B435*C435</f>
        <v>#N/A</v>
      </c>
      <c r="E435" s="182" t="e">
        <f aca="false">D435*Z435</f>
        <v>#N/A</v>
      </c>
    </row>
    <row r="436" customFormat="false" ht="12.75" hidden="false" customHeight="false" outlineLevel="0" collapsed="false">
      <c r="A436" s="182" t="e">
        <f aca="false">VLOOKUP(I436,DDEPM_USERS,2,FALSE())</f>
        <v>#N/A</v>
      </c>
      <c r="B436" s="183" t="e">
        <f aca="false">VLOOKUP(T436,DELIV_CONV,2,FALSE())</f>
        <v>#N/A</v>
      </c>
      <c r="C436" s="184" t="n">
        <f aca="false">S436-R436+1</f>
        <v>1</v>
      </c>
      <c r="D436" s="185" t="e">
        <f aca="false">Y436*B436*C436</f>
        <v>#N/A</v>
      </c>
      <c r="E436" s="182" t="e">
        <f aca="false">D436*Z436</f>
        <v>#N/A</v>
      </c>
    </row>
    <row r="437" customFormat="false" ht="12.75" hidden="false" customHeight="false" outlineLevel="0" collapsed="false">
      <c r="A437" s="182" t="e">
        <f aca="false">VLOOKUP(I437,DDEPM_USERS,2,FALSE())</f>
        <v>#N/A</v>
      </c>
      <c r="B437" s="183" t="e">
        <f aca="false">VLOOKUP(T437,DELIV_CONV,2,FALSE())</f>
        <v>#N/A</v>
      </c>
      <c r="C437" s="184" t="n">
        <f aca="false">S437-R437+1</f>
        <v>1</v>
      </c>
      <c r="D437" s="185" t="e">
        <f aca="false">Y437*B437*C437</f>
        <v>#N/A</v>
      </c>
      <c r="E437" s="182" t="e">
        <f aca="false">D437*Z437</f>
        <v>#N/A</v>
      </c>
    </row>
    <row r="438" customFormat="false" ht="12.75" hidden="false" customHeight="false" outlineLevel="0" collapsed="false">
      <c r="A438" s="182" t="e">
        <f aca="false">VLOOKUP(I438,DDEPM_USERS,2,FALSE())</f>
        <v>#N/A</v>
      </c>
      <c r="B438" s="183" t="e">
        <f aca="false">VLOOKUP(T438,DELIV_CONV,2,FALSE())</f>
        <v>#N/A</v>
      </c>
      <c r="C438" s="184" t="n">
        <f aca="false">S438-R438+1</f>
        <v>1</v>
      </c>
      <c r="D438" s="185" t="e">
        <f aca="false">Y438*B438*C438</f>
        <v>#N/A</v>
      </c>
      <c r="E438" s="182" t="e">
        <f aca="false">D438*Z438</f>
        <v>#N/A</v>
      </c>
    </row>
    <row r="439" customFormat="false" ht="12.75" hidden="false" customHeight="false" outlineLevel="0" collapsed="false">
      <c r="A439" s="182" t="e">
        <f aca="false">VLOOKUP(I439,DDEPM_USERS,2,FALSE())</f>
        <v>#N/A</v>
      </c>
      <c r="B439" s="183" t="e">
        <f aca="false">VLOOKUP(T439,DELIV_CONV,2,FALSE())</f>
        <v>#N/A</v>
      </c>
      <c r="C439" s="184" t="n">
        <f aca="false">S439-R439+1</f>
        <v>1</v>
      </c>
      <c r="D439" s="185" t="e">
        <f aca="false">Y439*B439*C439</f>
        <v>#N/A</v>
      </c>
      <c r="E439" s="182" t="e">
        <f aca="false">D439*Z439</f>
        <v>#N/A</v>
      </c>
    </row>
    <row r="440" customFormat="false" ht="12.75" hidden="false" customHeight="false" outlineLevel="0" collapsed="false">
      <c r="A440" s="182" t="e">
        <f aca="false">VLOOKUP(I440,DDEPM_USERS,2,FALSE())</f>
        <v>#N/A</v>
      </c>
      <c r="B440" s="183" t="e">
        <f aca="false">VLOOKUP(T440,DELIV_CONV,2,FALSE())</f>
        <v>#N/A</v>
      </c>
      <c r="C440" s="184" t="n">
        <f aca="false">S440-R440+1</f>
        <v>1</v>
      </c>
      <c r="D440" s="185" t="e">
        <f aca="false">Y440*B440*C440</f>
        <v>#N/A</v>
      </c>
      <c r="E440" s="182" t="e">
        <f aca="false">D440*Z440</f>
        <v>#N/A</v>
      </c>
    </row>
    <row r="441" customFormat="false" ht="12.75" hidden="false" customHeight="false" outlineLevel="0" collapsed="false">
      <c r="A441" s="182" t="e">
        <f aca="false">VLOOKUP(I441,DDEPM_USERS,2,FALSE())</f>
        <v>#N/A</v>
      </c>
      <c r="B441" s="183" t="e">
        <f aca="false">VLOOKUP(T441,DELIV_CONV,2,FALSE())</f>
        <v>#N/A</v>
      </c>
      <c r="C441" s="184" t="n">
        <f aca="false">S441-R441+1</f>
        <v>1</v>
      </c>
      <c r="D441" s="185" t="e">
        <f aca="false">Y441*B441*C441</f>
        <v>#N/A</v>
      </c>
      <c r="E441" s="182" t="e">
        <f aca="false">D441*Z441</f>
        <v>#N/A</v>
      </c>
    </row>
    <row r="442" customFormat="false" ht="12.75" hidden="false" customHeight="false" outlineLevel="0" collapsed="false">
      <c r="A442" s="182" t="e">
        <f aca="false">VLOOKUP(I442,DDEPM_USERS,2,FALSE())</f>
        <v>#N/A</v>
      </c>
      <c r="B442" s="183" t="e">
        <f aca="false">VLOOKUP(T442,DELIV_CONV,2,FALSE())</f>
        <v>#N/A</v>
      </c>
      <c r="C442" s="184" t="n">
        <f aca="false">S442-R442+1</f>
        <v>1</v>
      </c>
      <c r="D442" s="185" t="e">
        <f aca="false">Y442*B442*C442</f>
        <v>#N/A</v>
      </c>
      <c r="E442" s="182" t="e">
        <f aca="false">D442*Z442</f>
        <v>#N/A</v>
      </c>
    </row>
    <row r="443" customFormat="false" ht="12.75" hidden="false" customHeight="false" outlineLevel="0" collapsed="false">
      <c r="A443" s="182" t="e">
        <f aca="false">VLOOKUP(I443,DDEPM_USERS,2,FALSE())</f>
        <v>#N/A</v>
      </c>
      <c r="B443" s="183" t="e">
        <f aca="false">VLOOKUP(T443,DELIV_CONV,2,FALSE())</f>
        <v>#N/A</v>
      </c>
      <c r="C443" s="184" t="n">
        <f aca="false">S443-R443+1</f>
        <v>1</v>
      </c>
      <c r="D443" s="185" t="e">
        <f aca="false">Y443*B443*C443</f>
        <v>#N/A</v>
      </c>
      <c r="E443" s="182" t="e">
        <f aca="false">D443*Z443</f>
        <v>#N/A</v>
      </c>
    </row>
    <row r="444" customFormat="false" ht="12.75" hidden="false" customHeight="false" outlineLevel="0" collapsed="false">
      <c r="A444" s="182" t="e">
        <f aca="false">VLOOKUP(I444,DDEPM_USERS,2,FALSE())</f>
        <v>#N/A</v>
      </c>
      <c r="B444" s="183" t="e">
        <f aca="false">VLOOKUP(T444,DELIV_CONV,2,FALSE())</f>
        <v>#N/A</v>
      </c>
      <c r="C444" s="184" t="n">
        <f aca="false">S444-R444+1</f>
        <v>1</v>
      </c>
      <c r="D444" s="185" t="e">
        <f aca="false">Y444*B444*C444</f>
        <v>#N/A</v>
      </c>
      <c r="E444" s="182" t="e">
        <f aca="false">D444*Z444</f>
        <v>#N/A</v>
      </c>
    </row>
    <row r="445" customFormat="false" ht="12.75" hidden="false" customHeight="false" outlineLevel="0" collapsed="false">
      <c r="A445" s="182" t="e">
        <f aca="false">VLOOKUP(I445,DDEPM_USERS,2,FALSE())</f>
        <v>#N/A</v>
      </c>
      <c r="B445" s="183" t="e">
        <f aca="false">VLOOKUP(T445,DELIV_CONV,2,FALSE())</f>
        <v>#N/A</v>
      </c>
      <c r="C445" s="184" t="n">
        <f aca="false">S445-R445+1</f>
        <v>1</v>
      </c>
      <c r="D445" s="185" t="e">
        <f aca="false">Y445*B445*C445</f>
        <v>#N/A</v>
      </c>
      <c r="E445" s="182" t="e">
        <f aca="false">D445*Z445</f>
        <v>#N/A</v>
      </c>
    </row>
    <row r="446" customFormat="false" ht="12.75" hidden="false" customHeight="false" outlineLevel="0" collapsed="false">
      <c r="A446" s="182" t="e">
        <f aca="false">VLOOKUP(I446,DDEPM_USERS,2,FALSE())</f>
        <v>#N/A</v>
      </c>
      <c r="B446" s="183" t="e">
        <f aca="false">VLOOKUP(T446,DELIV_CONV,2,FALSE())</f>
        <v>#N/A</v>
      </c>
      <c r="C446" s="184" t="n">
        <f aca="false">S446-R446+1</f>
        <v>1</v>
      </c>
      <c r="D446" s="185" t="e">
        <f aca="false">Y446*B446*C446</f>
        <v>#N/A</v>
      </c>
      <c r="E446" s="182" t="e">
        <f aca="false">D446*Z446</f>
        <v>#N/A</v>
      </c>
    </row>
    <row r="447" customFormat="false" ht="12.75" hidden="false" customHeight="false" outlineLevel="0" collapsed="false">
      <c r="A447" s="182" t="e">
        <f aca="false">VLOOKUP(I447,DDEPM_USERS,2,FALSE())</f>
        <v>#N/A</v>
      </c>
      <c r="B447" s="183" t="e">
        <f aca="false">VLOOKUP(T447,DELIV_CONV,2,FALSE())</f>
        <v>#N/A</v>
      </c>
      <c r="C447" s="184" t="n">
        <f aca="false">S447-R447+1</f>
        <v>1</v>
      </c>
      <c r="D447" s="185" t="e">
        <f aca="false">Y447*B447*C447</f>
        <v>#N/A</v>
      </c>
      <c r="E447" s="182" t="e">
        <f aca="false">D447*Z447</f>
        <v>#N/A</v>
      </c>
    </row>
    <row r="448" customFormat="false" ht="12.75" hidden="false" customHeight="false" outlineLevel="0" collapsed="false">
      <c r="A448" s="182" t="e">
        <f aca="false">VLOOKUP(I448,DDEPM_USERS,2,FALSE())</f>
        <v>#N/A</v>
      </c>
      <c r="B448" s="183" t="e">
        <f aca="false">VLOOKUP(T448,DELIV_CONV,2,FALSE())</f>
        <v>#N/A</v>
      </c>
      <c r="C448" s="184" t="n">
        <f aca="false">S448-R448+1</f>
        <v>1</v>
      </c>
      <c r="D448" s="185" t="e">
        <f aca="false">Y448*B448*C448</f>
        <v>#N/A</v>
      </c>
      <c r="E448" s="182" t="e">
        <f aca="false">D448*Z448</f>
        <v>#N/A</v>
      </c>
    </row>
    <row r="449" customFormat="false" ht="12.75" hidden="false" customHeight="false" outlineLevel="0" collapsed="false">
      <c r="A449" s="182" t="e">
        <f aca="false">VLOOKUP(I449,DDEPM_USERS,2,FALSE())</f>
        <v>#N/A</v>
      </c>
      <c r="B449" s="183" t="e">
        <f aca="false">VLOOKUP(T449,DELIV_CONV,2,FALSE())</f>
        <v>#N/A</v>
      </c>
      <c r="C449" s="184" t="n">
        <f aca="false">S449-R449+1</f>
        <v>1</v>
      </c>
      <c r="D449" s="185" t="e">
        <f aca="false">Y449*B449*C449</f>
        <v>#N/A</v>
      </c>
      <c r="E449" s="182" t="e">
        <f aca="false">D449*Z449</f>
        <v>#N/A</v>
      </c>
    </row>
    <row r="450" customFormat="false" ht="12.75" hidden="false" customHeight="false" outlineLevel="0" collapsed="false">
      <c r="A450" s="182" t="e">
        <f aca="false">VLOOKUP(I450,DDEPM_USERS,2,FALSE())</f>
        <v>#N/A</v>
      </c>
      <c r="B450" s="183" t="e">
        <f aca="false">VLOOKUP(T450,DELIV_CONV,2,FALSE())</f>
        <v>#N/A</v>
      </c>
      <c r="C450" s="184" t="n">
        <f aca="false">S450-R450+1</f>
        <v>1</v>
      </c>
      <c r="D450" s="185" t="e">
        <f aca="false">Y450*B450*C450</f>
        <v>#N/A</v>
      </c>
      <c r="E450" s="182" t="e">
        <f aca="false">D450*Z450</f>
        <v>#N/A</v>
      </c>
    </row>
    <row r="451" customFormat="false" ht="12.75" hidden="false" customHeight="false" outlineLevel="0" collapsed="false">
      <c r="A451" s="182" t="e">
        <f aca="false">VLOOKUP(I451,DDEPM_USERS,2,FALSE())</f>
        <v>#N/A</v>
      </c>
      <c r="B451" s="183" t="e">
        <f aca="false">VLOOKUP(T451,DELIV_CONV,2,FALSE())</f>
        <v>#N/A</v>
      </c>
      <c r="C451" s="184" t="n">
        <f aca="false">S451-R451+1</f>
        <v>1</v>
      </c>
      <c r="D451" s="185" t="e">
        <f aca="false">Y451*B451*C451</f>
        <v>#N/A</v>
      </c>
      <c r="E451" s="182" t="e">
        <f aca="false">D451*Z451</f>
        <v>#N/A</v>
      </c>
    </row>
    <row r="452" customFormat="false" ht="12.75" hidden="false" customHeight="false" outlineLevel="0" collapsed="false">
      <c r="A452" s="182" t="e">
        <f aca="false">VLOOKUP(I452,DDEPM_USERS,2,FALSE())</f>
        <v>#N/A</v>
      </c>
      <c r="B452" s="183" t="e">
        <f aca="false">VLOOKUP(T452,DELIV_CONV,2,FALSE())</f>
        <v>#N/A</v>
      </c>
      <c r="C452" s="184" t="n">
        <f aca="false">S452-R452+1</f>
        <v>1</v>
      </c>
      <c r="D452" s="185" t="e">
        <f aca="false">Y452*B452*C452</f>
        <v>#N/A</v>
      </c>
      <c r="E452" s="182" t="e">
        <f aca="false">D452*Z452</f>
        <v>#N/A</v>
      </c>
    </row>
    <row r="453" customFormat="false" ht="12.75" hidden="false" customHeight="false" outlineLevel="0" collapsed="false">
      <c r="A453" s="182" t="e">
        <f aca="false">VLOOKUP(I453,DDEPM_USERS,2,FALSE())</f>
        <v>#N/A</v>
      </c>
      <c r="B453" s="183" t="e">
        <f aca="false">VLOOKUP(T453,DELIV_CONV,2,FALSE())</f>
        <v>#N/A</v>
      </c>
      <c r="C453" s="184" t="n">
        <f aca="false">S453-R453+1</f>
        <v>1</v>
      </c>
      <c r="D453" s="185" t="e">
        <f aca="false">Y453*B453*C453</f>
        <v>#N/A</v>
      </c>
      <c r="E453" s="182" t="e">
        <f aca="false">D453*Z453</f>
        <v>#N/A</v>
      </c>
    </row>
    <row r="454" customFormat="false" ht="12.75" hidden="false" customHeight="false" outlineLevel="0" collapsed="false">
      <c r="A454" s="182" t="e">
        <f aca="false">VLOOKUP(I454,DDEPM_USERS,2,FALSE())</f>
        <v>#N/A</v>
      </c>
      <c r="B454" s="183" t="e">
        <f aca="false">VLOOKUP(T454,DELIV_CONV,2,FALSE())</f>
        <v>#N/A</v>
      </c>
      <c r="C454" s="184" t="n">
        <f aca="false">S454-R454+1</f>
        <v>1</v>
      </c>
      <c r="D454" s="185" t="e">
        <f aca="false">Y454*B454*C454</f>
        <v>#N/A</v>
      </c>
      <c r="E454" s="182" t="e">
        <f aca="false">D454*Z454</f>
        <v>#N/A</v>
      </c>
    </row>
    <row r="455" customFormat="false" ht="12.75" hidden="false" customHeight="false" outlineLevel="0" collapsed="false">
      <c r="A455" s="182" t="e">
        <f aca="false">VLOOKUP(I455,DDEPM_USERS,2,FALSE())</f>
        <v>#N/A</v>
      </c>
      <c r="B455" s="183" t="e">
        <f aca="false">VLOOKUP(T455,DELIV_CONV,2,FALSE())</f>
        <v>#N/A</v>
      </c>
      <c r="C455" s="184" t="n">
        <f aca="false">S455-R455+1</f>
        <v>1</v>
      </c>
      <c r="D455" s="185" t="e">
        <f aca="false">Y455*B455*C455</f>
        <v>#N/A</v>
      </c>
      <c r="E455" s="182" t="e">
        <f aca="false">D455*Z455</f>
        <v>#N/A</v>
      </c>
    </row>
    <row r="456" customFormat="false" ht="12.75" hidden="false" customHeight="false" outlineLevel="0" collapsed="false">
      <c r="A456" s="182" t="e">
        <f aca="false">VLOOKUP(I456,DDEPM_USERS,2,FALSE())</f>
        <v>#N/A</v>
      </c>
      <c r="B456" s="183" t="e">
        <f aca="false">VLOOKUP(T456,DELIV_CONV,2,FALSE())</f>
        <v>#N/A</v>
      </c>
      <c r="C456" s="184" t="n">
        <f aca="false">S456-R456+1</f>
        <v>1</v>
      </c>
      <c r="D456" s="185" t="e">
        <f aca="false">Y456*B456*C456</f>
        <v>#N/A</v>
      </c>
      <c r="E456" s="182" t="e">
        <f aca="false">D456*Z456</f>
        <v>#N/A</v>
      </c>
    </row>
    <row r="457" customFormat="false" ht="12.75" hidden="false" customHeight="false" outlineLevel="0" collapsed="false">
      <c r="A457" s="182" t="e">
        <f aca="false">VLOOKUP(I457,DDEPM_USERS,2,FALSE())</f>
        <v>#N/A</v>
      </c>
      <c r="B457" s="183" t="e">
        <f aca="false">VLOOKUP(T457,DELIV_CONV,2,FALSE())</f>
        <v>#N/A</v>
      </c>
      <c r="C457" s="184" t="n">
        <f aca="false">S457-R457+1</f>
        <v>1</v>
      </c>
      <c r="D457" s="185" t="e">
        <f aca="false">Y457*B457*C457</f>
        <v>#N/A</v>
      </c>
      <c r="E457" s="182" t="e">
        <f aca="false">D457*Z457</f>
        <v>#N/A</v>
      </c>
    </row>
    <row r="458" customFormat="false" ht="12.75" hidden="false" customHeight="false" outlineLevel="0" collapsed="false">
      <c r="A458" s="182" t="e">
        <f aca="false">VLOOKUP(I458,DDEPM_USERS,2,FALSE())</f>
        <v>#N/A</v>
      </c>
      <c r="B458" s="183" t="e">
        <f aca="false">VLOOKUP(T458,DELIV_CONV,2,FALSE())</f>
        <v>#N/A</v>
      </c>
      <c r="C458" s="184" t="n">
        <f aca="false">S458-R458+1</f>
        <v>1</v>
      </c>
      <c r="D458" s="185" t="e">
        <f aca="false">Y458*B458*C458</f>
        <v>#N/A</v>
      </c>
      <c r="E458" s="182" t="e">
        <f aca="false">D458*Z458</f>
        <v>#N/A</v>
      </c>
    </row>
    <row r="459" customFormat="false" ht="12.75" hidden="false" customHeight="false" outlineLevel="0" collapsed="false">
      <c r="A459" s="182" t="e">
        <f aca="false">VLOOKUP(I459,DDEPM_USERS,2,FALSE())</f>
        <v>#N/A</v>
      </c>
      <c r="B459" s="183" t="e">
        <f aca="false">VLOOKUP(T459,DELIV_CONV,2,FALSE())</f>
        <v>#N/A</v>
      </c>
      <c r="C459" s="184" t="n">
        <f aca="false">S459-R459+1</f>
        <v>1</v>
      </c>
      <c r="D459" s="185" t="e">
        <f aca="false">Y459*B459*C459</f>
        <v>#N/A</v>
      </c>
      <c r="E459" s="182" t="e">
        <f aca="false">D459*Z459</f>
        <v>#N/A</v>
      </c>
    </row>
    <row r="460" customFormat="false" ht="12.75" hidden="false" customHeight="false" outlineLevel="0" collapsed="false">
      <c r="A460" s="182" t="e">
        <f aca="false">VLOOKUP(I460,DDEPM_USERS,2,FALSE())</f>
        <v>#N/A</v>
      </c>
      <c r="B460" s="183" t="e">
        <f aca="false">VLOOKUP(T460,DELIV_CONV,2,FALSE())</f>
        <v>#N/A</v>
      </c>
      <c r="C460" s="184" t="n">
        <f aca="false">S460-R460+1</f>
        <v>1</v>
      </c>
      <c r="D460" s="185" t="e">
        <f aca="false">Y460*B460*C460</f>
        <v>#N/A</v>
      </c>
      <c r="E460" s="182" t="e">
        <f aca="false">D460*Z460</f>
        <v>#N/A</v>
      </c>
    </row>
    <row r="461" customFormat="false" ht="12.75" hidden="false" customHeight="false" outlineLevel="0" collapsed="false">
      <c r="A461" s="182" t="e">
        <f aca="false">VLOOKUP(I461,DDEPM_USERS,2,FALSE())</f>
        <v>#N/A</v>
      </c>
      <c r="B461" s="183" t="e">
        <f aca="false">VLOOKUP(T461,DELIV_CONV,2,FALSE())</f>
        <v>#N/A</v>
      </c>
      <c r="C461" s="184" t="n">
        <f aca="false">S461-R461+1</f>
        <v>1</v>
      </c>
      <c r="D461" s="185" t="e">
        <f aca="false">Y461*B461*C461</f>
        <v>#N/A</v>
      </c>
      <c r="E461" s="182" t="e">
        <f aca="false">D461*Z461</f>
        <v>#N/A</v>
      </c>
    </row>
    <row r="462" customFormat="false" ht="12.75" hidden="false" customHeight="false" outlineLevel="0" collapsed="false">
      <c r="A462" s="182" t="e">
        <f aca="false">VLOOKUP(I462,DDEPM_USERS,2,FALSE())</f>
        <v>#N/A</v>
      </c>
      <c r="B462" s="183" t="e">
        <f aca="false">VLOOKUP(T462,DELIV_CONV,2,FALSE())</f>
        <v>#N/A</v>
      </c>
      <c r="C462" s="184" t="n">
        <f aca="false">S462-R462+1</f>
        <v>1</v>
      </c>
      <c r="D462" s="185" t="e">
        <f aca="false">Y462*B462*C462</f>
        <v>#N/A</v>
      </c>
      <c r="E462" s="182" t="e">
        <f aca="false">D462*Z462</f>
        <v>#N/A</v>
      </c>
    </row>
    <row r="463" customFormat="false" ht="12.75" hidden="false" customHeight="false" outlineLevel="0" collapsed="false">
      <c r="A463" s="182" t="e">
        <f aca="false">VLOOKUP(I463,DDEPM_USERS,2,FALSE())</f>
        <v>#N/A</v>
      </c>
      <c r="B463" s="183" t="e">
        <f aca="false">VLOOKUP(T463,DELIV_CONV,2,FALSE())</f>
        <v>#N/A</v>
      </c>
      <c r="C463" s="184" t="n">
        <f aca="false">S463-R463+1</f>
        <v>1</v>
      </c>
      <c r="D463" s="185" t="e">
        <f aca="false">Y463*B463*C463</f>
        <v>#N/A</v>
      </c>
      <c r="E463" s="182" t="e">
        <f aca="false">D463*Z463</f>
        <v>#N/A</v>
      </c>
    </row>
    <row r="464" customFormat="false" ht="12.75" hidden="false" customHeight="false" outlineLevel="0" collapsed="false">
      <c r="A464" s="182" t="e">
        <f aca="false">VLOOKUP(I464,DDEPM_USERS,2,FALSE())</f>
        <v>#N/A</v>
      </c>
      <c r="B464" s="183" t="e">
        <f aca="false">VLOOKUP(T464,DELIV_CONV,2,FALSE())</f>
        <v>#N/A</v>
      </c>
      <c r="C464" s="184" t="n">
        <f aca="false">S464-R464+1</f>
        <v>1</v>
      </c>
      <c r="D464" s="185" t="e">
        <f aca="false">Y464*B464*C464</f>
        <v>#N/A</v>
      </c>
      <c r="E464" s="182" t="e">
        <f aca="false">D464*Z464</f>
        <v>#N/A</v>
      </c>
    </row>
    <row r="465" customFormat="false" ht="12.75" hidden="false" customHeight="false" outlineLevel="0" collapsed="false">
      <c r="A465" s="182" t="e">
        <f aca="false">VLOOKUP(I465,DDEPM_USERS,2,FALSE())</f>
        <v>#N/A</v>
      </c>
      <c r="B465" s="183" t="e">
        <f aca="false">VLOOKUP(T465,DELIV_CONV,2,FALSE())</f>
        <v>#N/A</v>
      </c>
      <c r="C465" s="184" t="n">
        <f aca="false">S465-R465+1</f>
        <v>1</v>
      </c>
      <c r="D465" s="185" t="e">
        <f aca="false">Y465*B465*C465</f>
        <v>#N/A</v>
      </c>
      <c r="E465" s="182" t="e">
        <f aca="false">D465*Z465</f>
        <v>#N/A</v>
      </c>
    </row>
    <row r="466" customFormat="false" ht="12.75" hidden="false" customHeight="false" outlineLevel="0" collapsed="false">
      <c r="A466" s="182" t="e">
        <f aca="false">VLOOKUP(I466,DDEPM_USERS,2,FALSE())</f>
        <v>#N/A</v>
      </c>
      <c r="B466" s="183" t="e">
        <f aca="false">VLOOKUP(T466,DELIV_CONV,2,FALSE())</f>
        <v>#N/A</v>
      </c>
      <c r="C466" s="184" t="n">
        <f aca="false">S466-R466+1</f>
        <v>1</v>
      </c>
      <c r="D466" s="185" t="e">
        <f aca="false">Y466*B466*C466</f>
        <v>#N/A</v>
      </c>
      <c r="E466" s="182" t="e">
        <f aca="false">D466*Z466</f>
        <v>#N/A</v>
      </c>
    </row>
    <row r="467" customFormat="false" ht="12.75" hidden="false" customHeight="false" outlineLevel="0" collapsed="false">
      <c r="A467" s="182" t="e">
        <f aca="false">VLOOKUP(I467,DDEPM_USERS,2,FALSE())</f>
        <v>#N/A</v>
      </c>
      <c r="B467" s="183" t="e">
        <f aca="false">VLOOKUP(T467,DELIV_CONV,2,FALSE())</f>
        <v>#N/A</v>
      </c>
      <c r="C467" s="184" t="n">
        <f aca="false">S467-R467+1</f>
        <v>1</v>
      </c>
      <c r="D467" s="185" t="e">
        <f aca="false">Y467*B467*C467</f>
        <v>#N/A</v>
      </c>
      <c r="E467" s="182" t="e">
        <f aca="false">D467*Z467</f>
        <v>#N/A</v>
      </c>
    </row>
    <row r="468" customFormat="false" ht="12.75" hidden="false" customHeight="false" outlineLevel="0" collapsed="false">
      <c r="A468" s="182" t="e">
        <f aca="false">VLOOKUP(I468,DDEPM_USERS,2,FALSE())</f>
        <v>#N/A</v>
      </c>
      <c r="B468" s="183" t="e">
        <f aca="false">VLOOKUP(T468,DELIV_CONV,2,FALSE())</f>
        <v>#N/A</v>
      </c>
      <c r="C468" s="184" t="n">
        <f aca="false">S468-R468+1</f>
        <v>1</v>
      </c>
      <c r="D468" s="185" t="e">
        <f aca="false">Y468*B468*C468</f>
        <v>#N/A</v>
      </c>
      <c r="E468" s="182" t="e">
        <f aca="false">D468*Z468</f>
        <v>#N/A</v>
      </c>
    </row>
    <row r="469" customFormat="false" ht="12.75" hidden="false" customHeight="false" outlineLevel="0" collapsed="false">
      <c r="A469" s="182" t="e">
        <f aca="false">VLOOKUP(I469,DDEPM_USERS,2,FALSE())</f>
        <v>#N/A</v>
      </c>
      <c r="B469" s="183" t="e">
        <f aca="false">VLOOKUP(T469,DELIV_CONV,2,FALSE())</f>
        <v>#N/A</v>
      </c>
      <c r="C469" s="184" t="n">
        <f aca="false">S469-R469+1</f>
        <v>1</v>
      </c>
      <c r="D469" s="185" t="e">
        <f aca="false">Y469*B469*C469</f>
        <v>#N/A</v>
      </c>
      <c r="E469" s="182" t="e">
        <f aca="false">D469*Z469</f>
        <v>#N/A</v>
      </c>
    </row>
    <row r="470" customFormat="false" ht="12.75" hidden="false" customHeight="false" outlineLevel="0" collapsed="false">
      <c r="A470" s="182" t="e">
        <f aca="false">VLOOKUP(I470,DDEPM_USERS,2,FALSE())</f>
        <v>#N/A</v>
      </c>
      <c r="B470" s="183" t="e">
        <f aca="false">VLOOKUP(T470,DELIV_CONV,2,FALSE())</f>
        <v>#N/A</v>
      </c>
      <c r="C470" s="184" t="n">
        <f aca="false">S470-R470+1</f>
        <v>1</v>
      </c>
      <c r="D470" s="185" t="e">
        <f aca="false">Y470*B470*C470</f>
        <v>#N/A</v>
      </c>
      <c r="E470" s="182" t="e">
        <f aca="false">D470*Z470</f>
        <v>#N/A</v>
      </c>
    </row>
    <row r="471" customFormat="false" ht="12.75" hidden="false" customHeight="false" outlineLevel="0" collapsed="false">
      <c r="A471" s="182" t="e">
        <f aca="false">VLOOKUP(I471,DDEPM_USERS,2,FALSE())</f>
        <v>#N/A</v>
      </c>
      <c r="B471" s="183" t="e">
        <f aca="false">VLOOKUP(T471,DELIV_CONV,2,FALSE())</f>
        <v>#N/A</v>
      </c>
      <c r="C471" s="184" t="n">
        <f aca="false">S471-R471+1</f>
        <v>1</v>
      </c>
      <c r="D471" s="185" t="e">
        <f aca="false">Y471*B471*C471</f>
        <v>#N/A</v>
      </c>
      <c r="E471" s="182" t="e">
        <f aca="false">D471*Z471</f>
        <v>#N/A</v>
      </c>
    </row>
    <row r="472" customFormat="false" ht="12.75" hidden="false" customHeight="false" outlineLevel="0" collapsed="false">
      <c r="A472" s="182" t="e">
        <f aca="false">VLOOKUP(I472,DDEPM_USERS,2,FALSE())</f>
        <v>#N/A</v>
      </c>
      <c r="B472" s="183" t="e">
        <f aca="false">VLOOKUP(T472,DELIV_CONV,2,FALSE())</f>
        <v>#N/A</v>
      </c>
      <c r="C472" s="184" t="n">
        <f aca="false">S472-R472+1</f>
        <v>1</v>
      </c>
      <c r="D472" s="185" t="e">
        <f aca="false">Y472*B472*C472</f>
        <v>#N/A</v>
      </c>
      <c r="E472" s="182" t="e">
        <f aca="false">D472*Z472</f>
        <v>#N/A</v>
      </c>
    </row>
    <row r="473" customFormat="false" ht="12.75" hidden="false" customHeight="false" outlineLevel="0" collapsed="false">
      <c r="A473" s="182" t="e">
        <f aca="false">VLOOKUP(I473,DDEPM_USERS,2,FALSE())</f>
        <v>#N/A</v>
      </c>
      <c r="B473" s="183" t="e">
        <f aca="false">VLOOKUP(T473,DELIV_CONV,2,FALSE())</f>
        <v>#N/A</v>
      </c>
      <c r="C473" s="184" t="n">
        <f aca="false">S473-R473+1</f>
        <v>1</v>
      </c>
      <c r="D473" s="185" t="e">
        <f aca="false">Y473*B473*C473</f>
        <v>#N/A</v>
      </c>
      <c r="E473" s="182" t="e">
        <f aca="false">D473*Z473</f>
        <v>#N/A</v>
      </c>
    </row>
    <row r="474" customFormat="false" ht="12.75" hidden="false" customHeight="false" outlineLevel="0" collapsed="false">
      <c r="A474" s="182" t="e">
        <f aca="false">VLOOKUP(I474,DDEPM_USERS,2,FALSE())</f>
        <v>#N/A</v>
      </c>
      <c r="B474" s="183" t="e">
        <f aca="false">VLOOKUP(T474,DELIV_CONV,2,FALSE())</f>
        <v>#N/A</v>
      </c>
      <c r="C474" s="184" t="n">
        <f aca="false">S474-R474+1</f>
        <v>1</v>
      </c>
      <c r="D474" s="185" t="e">
        <f aca="false">Y474*B474*C474</f>
        <v>#N/A</v>
      </c>
      <c r="E474" s="182" t="e">
        <f aca="false">D474*Z474</f>
        <v>#N/A</v>
      </c>
    </row>
    <row r="475" customFormat="false" ht="12.75" hidden="false" customHeight="false" outlineLevel="0" collapsed="false">
      <c r="A475" s="182" t="e">
        <f aca="false">VLOOKUP(I475,DDEPM_USERS,2,FALSE())</f>
        <v>#N/A</v>
      </c>
      <c r="B475" s="183" t="e">
        <f aca="false">VLOOKUP(T475,DELIV_CONV,2,FALSE())</f>
        <v>#N/A</v>
      </c>
      <c r="C475" s="184" t="n">
        <f aca="false">S475-R475+1</f>
        <v>1</v>
      </c>
      <c r="D475" s="185" t="e">
        <f aca="false">Y475*B475*C475</f>
        <v>#N/A</v>
      </c>
      <c r="E475" s="182" t="e">
        <f aca="false">D475*Z475</f>
        <v>#N/A</v>
      </c>
    </row>
    <row r="476" customFormat="false" ht="12.75" hidden="false" customHeight="false" outlineLevel="0" collapsed="false">
      <c r="A476" s="182" t="e">
        <f aca="false">VLOOKUP(I476,DDEPM_USERS,2,FALSE())</f>
        <v>#N/A</v>
      </c>
      <c r="B476" s="183" t="e">
        <f aca="false">VLOOKUP(T476,DELIV_CONV,2,FALSE())</f>
        <v>#N/A</v>
      </c>
      <c r="C476" s="184" t="n">
        <f aca="false">S476-R476+1</f>
        <v>1</v>
      </c>
      <c r="D476" s="185" t="e">
        <f aca="false">Y476*B476*C476</f>
        <v>#N/A</v>
      </c>
      <c r="E476" s="182" t="e">
        <f aca="false">D476*Z476</f>
        <v>#N/A</v>
      </c>
    </row>
    <row r="477" customFormat="false" ht="12.75" hidden="false" customHeight="false" outlineLevel="0" collapsed="false">
      <c r="A477" s="182" t="e">
        <f aca="false">VLOOKUP(I477,DDEPM_USERS,2,FALSE())</f>
        <v>#N/A</v>
      </c>
      <c r="B477" s="183" t="e">
        <f aca="false">VLOOKUP(T477,DELIV_CONV,2,FALSE())</f>
        <v>#N/A</v>
      </c>
      <c r="C477" s="184" t="n">
        <f aca="false">S477-R477+1</f>
        <v>1</v>
      </c>
      <c r="D477" s="185" t="e">
        <f aca="false">Y477*B477*C477</f>
        <v>#N/A</v>
      </c>
      <c r="E477" s="182" t="e">
        <f aca="false">D477*Z477</f>
        <v>#N/A</v>
      </c>
    </row>
    <row r="478" customFormat="false" ht="12.75" hidden="false" customHeight="false" outlineLevel="0" collapsed="false">
      <c r="A478" s="182" t="e">
        <f aca="false">VLOOKUP(I478,DDEPM_USERS,2,FALSE())</f>
        <v>#N/A</v>
      </c>
      <c r="B478" s="183" t="e">
        <f aca="false">VLOOKUP(T478,DELIV_CONV,2,FALSE())</f>
        <v>#N/A</v>
      </c>
      <c r="C478" s="184" t="n">
        <f aca="false">S478-R478+1</f>
        <v>1</v>
      </c>
      <c r="D478" s="185" t="e">
        <f aca="false">Y478*B478*C478</f>
        <v>#N/A</v>
      </c>
      <c r="E478" s="182" t="e">
        <f aca="false">D478*Z478</f>
        <v>#N/A</v>
      </c>
    </row>
    <row r="479" customFormat="false" ht="12.75" hidden="false" customHeight="false" outlineLevel="0" collapsed="false">
      <c r="A479" s="182" t="e">
        <f aca="false">VLOOKUP(I479,DDEPM_USERS,2,FALSE())</f>
        <v>#N/A</v>
      </c>
      <c r="B479" s="183" t="e">
        <f aca="false">VLOOKUP(T479,DELIV_CONV,2,FALSE())</f>
        <v>#N/A</v>
      </c>
      <c r="C479" s="184" t="n">
        <f aca="false">S479-R479+1</f>
        <v>1</v>
      </c>
      <c r="D479" s="185" t="e">
        <f aca="false">Y479*B479*C479</f>
        <v>#N/A</v>
      </c>
      <c r="E479" s="182" t="e">
        <f aca="false">D479*Z479</f>
        <v>#N/A</v>
      </c>
    </row>
    <row r="480" customFormat="false" ht="12.75" hidden="false" customHeight="false" outlineLevel="0" collapsed="false">
      <c r="A480" s="182" t="e">
        <f aca="false">VLOOKUP(I480,DDEPM_USERS,2,FALSE())</f>
        <v>#N/A</v>
      </c>
      <c r="B480" s="183" t="e">
        <f aca="false">VLOOKUP(T480,DELIV_CONV,2,FALSE())</f>
        <v>#N/A</v>
      </c>
      <c r="C480" s="184" t="n">
        <f aca="false">S480-R480+1</f>
        <v>1</v>
      </c>
      <c r="D480" s="185" t="e">
        <f aca="false">Y480*B480*C480</f>
        <v>#N/A</v>
      </c>
      <c r="E480" s="182" t="e">
        <f aca="false">D480*Z480</f>
        <v>#N/A</v>
      </c>
    </row>
    <row r="481" customFormat="false" ht="12.75" hidden="false" customHeight="false" outlineLevel="0" collapsed="false">
      <c r="A481" s="182" t="e">
        <f aca="false">VLOOKUP(I481,DDEPM_USERS,2,FALSE())</f>
        <v>#N/A</v>
      </c>
      <c r="B481" s="183" t="e">
        <f aca="false">VLOOKUP(T481,DELIV_CONV,2,FALSE())</f>
        <v>#N/A</v>
      </c>
      <c r="C481" s="184" t="n">
        <f aca="false">S481-R481+1</f>
        <v>1</v>
      </c>
      <c r="D481" s="185" t="e">
        <f aca="false">Y481*B481*C481</f>
        <v>#N/A</v>
      </c>
      <c r="E481" s="182" t="e">
        <f aca="false">D481*Z481</f>
        <v>#N/A</v>
      </c>
    </row>
    <row r="482" customFormat="false" ht="12.75" hidden="false" customHeight="false" outlineLevel="0" collapsed="false">
      <c r="A482" s="182" t="e">
        <f aca="false">VLOOKUP(I482,DDEPM_USERS,2,FALSE())</f>
        <v>#N/A</v>
      </c>
      <c r="B482" s="183" t="e">
        <f aca="false">VLOOKUP(T482,DELIV_CONV,2,FALSE())</f>
        <v>#N/A</v>
      </c>
      <c r="C482" s="184" t="n">
        <f aca="false">S482-R482+1</f>
        <v>1</v>
      </c>
      <c r="D482" s="185" t="e">
        <f aca="false">Y482*B482*C482</f>
        <v>#N/A</v>
      </c>
      <c r="E482" s="182" t="e">
        <f aca="false">D482*Z482</f>
        <v>#N/A</v>
      </c>
    </row>
    <row r="483" customFormat="false" ht="12.75" hidden="false" customHeight="false" outlineLevel="0" collapsed="false">
      <c r="A483" s="182" t="e">
        <f aca="false">VLOOKUP(I483,DDEPM_USERS,2,FALSE())</f>
        <v>#N/A</v>
      </c>
      <c r="B483" s="183" t="e">
        <f aca="false">VLOOKUP(T483,DELIV_CONV,2,FALSE())</f>
        <v>#N/A</v>
      </c>
      <c r="C483" s="184" t="n">
        <f aca="false">S483-R483+1</f>
        <v>1</v>
      </c>
      <c r="D483" s="185" t="e">
        <f aca="false">Y483*B483*C483</f>
        <v>#N/A</v>
      </c>
      <c r="E483" s="182" t="e">
        <f aca="false">D483*Z483</f>
        <v>#N/A</v>
      </c>
    </row>
    <row r="484" customFormat="false" ht="12.75" hidden="false" customHeight="false" outlineLevel="0" collapsed="false">
      <c r="A484" s="182" t="e">
        <f aca="false">VLOOKUP(I484,DDEPM_USERS,2,FALSE())</f>
        <v>#N/A</v>
      </c>
      <c r="B484" s="183" t="e">
        <f aca="false">VLOOKUP(T484,DELIV_CONV,2,FALSE())</f>
        <v>#N/A</v>
      </c>
      <c r="C484" s="184" t="n">
        <f aca="false">S484-R484+1</f>
        <v>1</v>
      </c>
      <c r="D484" s="185" t="e">
        <f aca="false">Y484*B484*C484</f>
        <v>#N/A</v>
      </c>
      <c r="E484" s="182" t="e">
        <f aca="false">D484*Z484</f>
        <v>#N/A</v>
      </c>
    </row>
    <row r="485" customFormat="false" ht="12.75" hidden="false" customHeight="false" outlineLevel="0" collapsed="false">
      <c r="A485" s="182" t="e">
        <f aca="false">VLOOKUP(I485,DDEPM_USERS,2,FALSE())</f>
        <v>#N/A</v>
      </c>
      <c r="B485" s="183" t="e">
        <f aca="false">VLOOKUP(T485,DELIV_CONV,2,FALSE())</f>
        <v>#N/A</v>
      </c>
      <c r="C485" s="184" t="n">
        <f aca="false">S485-R485+1</f>
        <v>1</v>
      </c>
      <c r="D485" s="185" t="e">
        <f aca="false">Y485*B485*C485</f>
        <v>#N/A</v>
      </c>
      <c r="E485" s="182" t="e">
        <f aca="false">D485*Z485</f>
        <v>#N/A</v>
      </c>
    </row>
    <row r="486" customFormat="false" ht="12.75" hidden="false" customHeight="false" outlineLevel="0" collapsed="false">
      <c r="A486" s="182" t="e">
        <f aca="false">VLOOKUP(I486,DDEPM_USERS,2,FALSE())</f>
        <v>#N/A</v>
      </c>
      <c r="B486" s="183" t="e">
        <f aca="false">VLOOKUP(T486,DELIV_CONV,2,FALSE())</f>
        <v>#N/A</v>
      </c>
      <c r="C486" s="184" t="n">
        <f aca="false">S486-R486+1</f>
        <v>1</v>
      </c>
      <c r="D486" s="185" t="e">
        <f aca="false">Y486*B486*C486</f>
        <v>#N/A</v>
      </c>
      <c r="E486" s="182" t="e">
        <f aca="false">D486*Z486</f>
        <v>#N/A</v>
      </c>
    </row>
    <row r="487" customFormat="false" ht="12.75" hidden="false" customHeight="false" outlineLevel="0" collapsed="false">
      <c r="A487" s="182" t="e">
        <f aca="false">VLOOKUP(I487,DDEPM_USERS,2,FALSE())</f>
        <v>#N/A</v>
      </c>
      <c r="B487" s="183" t="e">
        <f aca="false">VLOOKUP(T487,DELIV_CONV,2,FALSE())</f>
        <v>#N/A</v>
      </c>
      <c r="C487" s="184" t="n">
        <f aca="false">S487-R487+1</f>
        <v>1</v>
      </c>
      <c r="D487" s="185" t="e">
        <f aca="false">Y487*B487*C487</f>
        <v>#N/A</v>
      </c>
      <c r="E487" s="182" t="e">
        <f aca="false">D487*Z487</f>
        <v>#N/A</v>
      </c>
    </row>
    <row r="488" customFormat="false" ht="12.75" hidden="false" customHeight="false" outlineLevel="0" collapsed="false">
      <c r="A488" s="182" t="e">
        <f aca="false">VLOOKUP(I488,DDEPM_USERS,2,FALSE())</f>
        <v>#N/A</v>
      </c>
      <c r="B488" s="183" t="e">
        <f aca="false">VLOOKUP(T488,DELIV_CONV,2,FALSE())</f>
        <v>#N/A</v>
      </c>
      <c r="C488" s="184" t="n">
        <f aca="false">S488-R488+1</f>
        <v>1</v>
      </c>
      <c r="D488" s="185" t="e">
        <f aca="false">Y488*B488*C488</f>
        <v>#N/A</v>
      </c>
      <c r="E488" s="182" t="e">
        <f aca="false">D488*Z488</f>
        <v>#N/A</v>
      </c>
    </row>
    <row r="489" customFormat="false" ht="12.75" hidden="false" customHeight="false" outlineLevel="0" collapsed="false">
      <c r="A489" s="182" t="e">
        <f aca="false">VLOOKUP(I489,DDEPM_USERS,2,FALSE())</f>
        <v>#N/A</v>
      </c>
      <c r="B489" s="183" t="e">
        <f aca="false">VLOOKUP(T489,DELIV_CONV,2,FALSE())</f>
        <v>#N/A</v>
      </c>
      <c r="C489" s="184" t="n">
        <f aca="false">S489-R489+1</f>
        <v>1</v>
      </c>
      <c r="D489" s="185" t="e">
        <f aca="false">Y489*B489*C489</f>
        <v>#N/A</v>
      </c>
      <c r="E489" s="182" t="e">
        <f aca="false">D489*Z489</f>
        <v>#N/A</v>
      </c>
    </row>
    <row r="490" customFormat="false" ht="12.75" hidden="false" customHeight="false" outlineLevel="0" collapsed="false">
      <c r="A490" s="182" t="e">
        <f aca="false">VLOOKUP(I490,DDEPM_USERS,2,FALSE())</f>
        <v>#N/A</v>
      </c>
      <c r="B490" s="183" t="e">
        <f aca="false">VLOOKUP(T490,DELIV_CONV,2,FALSE())</f>
        <v>#N/A</v>
      </c>
      <c r="C490" s="184" t="n">
        <f aca="false">S490-R490+1</f>
        <v>1</v>
      </c>
      <c r="D490" s="185" t="e">
        <f aca="false">Y490*B490*C490</f>
        <v>#N/A</v>
      </c>
      <c r="E490" s="182" t="e">
        <f aca="false">D490*Z490</f>
        <v>#N/A</v>
      </c>
    </row>
    <row r="491" customFormat="false" ht="12.75" hidden="false" customHeight="false" outlineLevel="0" collapsed="false">
      <c r="A491" s="182" t="e">
        <f aca="false">VLOOKUP(I491,DDEPM_USERS,2,FALSE())</f>
        <v>#N/A</v>
      </c>
      <c r="B491" s="183" t="e">
        <f aca="false">VLOOKUP(T491,DELIV_CONV,2,FALSE())</f>
        <v>#N/A</v>
      </c>
      <c r="C491" s="184" t="n">
        <f aca="false">S491-R491+1</f>
        <v>1</v>
      </c>
      <c r="D491" s="185" t="e">
        <f aca="false">Y491*B491*C491</f>
        <v>#N/A</v>
      </c>
      <c r="E491" s="182" t="e">
        <f aca="false">D491*Z491</f>
        <v>#N/A</v>
      </c>
    </row>
    <row r="492" customFormat="false" ht="12.75" hidden="false" customHeight="false" outlineLevel="0" collapsed="false">
      <c r="A492" s="182" t="e">
        <f aca="false">VLOOKUP(I492,DDEPM_USERS,2,FALSE())</f>
        <v>#N/A</v>
      </c>
      <c r="B492" s="183" t="e">
        <f aca="false">VLOOKUP(T492,DELIV_CONV,2,FALSE())</f>
        <v>#N/A</v>
      </c>
      <c r="C492" s="184" t="n">
        <f aca="false">S492-R492+1</f>
        <v>1</v>
      </c>
      <c r="D492" s="185" t="e">
        <f aca="false">Y492*B492*C492</f>
        <v>#N/A</v>
      </c>
      <c r="E492" s="182" t="e">
        <f aca="false">D492*Z492</f>
        <v>#N/A</v>
      </c>
    </row>
    <row r="493" customFormat="false" ht="12.75" hidden="false" customHeight="false" outlineLevel="0" collapsed="false">
      <c r="A493" s="182" t="e">
        <f aca="false">VLOOKUP(I493,DDEPM_USERS,2,FALSE())</f>
        <v>#N/A</v>
      </c>
      <c r="B493" s="183" t="e">
        <f aca="false">VLOOKUP(T493,DELIV_CONV,2,FALSE())</f>
        <v>#N/A</v>
      </c>
      <c r="C493" s="184" t="n">
        <f aca="false">S493-R493+1</f>
        <v>1</v>
      </c>
      <c r="D493" s="185" t="e">
        <f aca="false">Y493*B493*C493</f>
        <v>#N/A</v>
      </c>
      <c r="E493" s="182" t="e">
        <f aca="false">D493*Z493</f>
        <v>#N/A</v>
      </c>
    </row>
    <row r="494" customFormat="false" ht="12.75" hidden="false" customHeight="false" outlineLevel="0" collapsed="false">
      <c r="A494" s="182" t="e">
        <f aca="false">VLOOKUP(I494,DDEPM_USERS,2,FALSE())</f>
        <v>#N/A</v>
      </c>
      <c r="B494" s="183" t="e">
        <f aca="false">VLOOKUP(T494,DELIV_CONV,2,FALSE())</f>
        <v>#N/A</v>
      </c>
      <c r="C494" s="184" t="n">
        <f aca="false">S494-R494+1</f>
        <v>1</v>
      </c>
      <c r="D494" s="185" t="e">
        <f aca="false">Y494*B494*C494</f>
        <v>#N/A</v>
      </c>
      <c r="E494" s="182" t="e">
        <f aca="false">D494*Z494</f>
        <v>#N/A</v>
      </c>
    </row>
    <row r="495" customFormat="false" ht="12.75" hidden="false" customHeight="false" outlineLevel="0" collapsed="false">
      <c r="A495" s="182" t="e">
        <f aca="false">VLOOKUP(I495,DDEPM_USERS,2,FALSE())</f>
        <v>#N/A</v>
      </c>
      <c r="B495" s="183" t="e">
        <f aca="false">VLOOKUP(T495,DELIV_CONV,2,FALSE())</f>
        <v>#N/A</v>
      </c>
      <c r="C495" s="184" t="n">
        <f aca="false">S495-R495+1</f>
        <v>1</v>
      </c>
      <c r="D495" s="185" t="e">
        <f aca="false">Y495*B495*C495</f>
        <v>#N/A</v>
      </c>
      <c r="E495" s="182" t="e">
        <f aca="false">D495*Z495</f>
        <v>#N/A</v>
      </c>
    </row>
    <row r="496" customFormat="false" ht="12.75" hidden="false" customHeight="false" outlineLevel="0" collapsed="false">
      <c r="A496" s="182" t="e">
        <f aca="false">VLOOKUP(I496,DDEPM_USERS,2,FALSE())</f>
        <v>#N/A</v>
      </c>
      <c r="B496" s="183" t="e">
        <f aca="false">VLOOKUP(T496,DELIV_CONV,2,FALSE())</f>
        <v>#N/A</v>
      </c>
      <c r="C496" s="184" t="n">
        <f aca="false">S496-R496+1</f>
        <v>1</v>
      </c>
      <c r="D496" s="185" t="e">
        <f aca="false">Y496*B496*C496</f>
        <v>#N/A</v>
      </c>
      <c r="E496" s="182" t="e">
        <f aca="false">D496*Z496</f>
        <v>#N/A</v>
      </c>
    </row>
    <row r="497" customFormat="false" ht="12.75" hidden="false" customHeight="false" outlineLevel="0" collapsed="false">
      <c r="A497" s="182" t="e">
        <f aca="false">VLOOKUP(I497,DDEPM_USERS,2,FALSE())</f>
        <v>#N/A</v>
      </c>
      <c r="B497" s="183" t="e">
        <f aca="false">VLOOKUP(T497,DELIV_CONV,2,FALSE())</f>
        <v>#N/A</v>
      </c>
      <c r="C497" s="184" t="n">
        <f aca="false">S497-R497+1</f>
        <v>1</v>
      </c>
      <c r="D497" s="185" t="e">
        <f aca="false">Y497*B497*C497</f>
        <v>#N/A</v>
      </c>
      <c r="E497" s="182" t="e">
        <f aca="false">D497*Z497</f>
        <v>#N/A</v>
      </c>
    </row>
  </sheetData>
  <mergeCells count="1">
    <mergeCell ref="AI1:AJ1"/>
  </mergeCells>
  <conditionalFormatting sqref="AK4:AK23">
    <cfRule type="cellIs" priority="2" operator="equal" aboveAverage="0" equalAverage="0" bottom="0" percent="0" rank="0" text="" dxfId="3">
      <formula>"New"</formula>
    </cfRule>
  </conditionalFormatting>
  <conditionalFormatting sqref="B1">
    <cfRule type="cellIs" priority="3" operator="equal" aboveAverage="0" equalAverage="0" bottom="0" percent="0" rank="0" text="" dxfId="4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89" width="10.85"/>
    <col collapsed="false" customWidth="true" hidden="false" outlineLevel="0" max="3" min="3" style="189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5.75" hidden="false" customHeight="false" outlineLevel="0" collapsed="false">
      <c r="A1" s="37" t="s">
        <v>562</v>
      </c>
      <c r="B1" s="169" t="str">
        <f aca="false">IF(B6=0,"No Activity","")</f>
        <v/>
      </c>
      <c r="C1" s="2"/>
    </row>
    <row r="2" customFormat="false" ht="12.75" hidden="false" customHeight="false" outlineLevel="0" collapsed="false">
      <c r="A2" s="148" t="s">
        <v>638</v>
      </c>
      <c r="B2" s="2"/>
      <c r="C2" s="2"/>
    </row>
    <row r="3" customFormat="false" ht="12.75" hidden="false" customHeight="false" outlineLevel="0" collapsed="false">
      <c r="A3" s="38" t="n">
        <f aca="false">'E-Mail'!$B$2</f>
        <v>37022</v>
      </c>
      <c r="B3" s="2"/>
      <c r="C3" s="2"/>
    </row>
    <row r="4" customFormat="false" ht="12.75" hidden="false" customHeight="false" outlineLevel="0" collapsed="false">
      <c r="A4" s="148"/>
      <c r="B4" s="2"/>
      <c r="C4" s="2"/>
    </row>
    <row r="5" customFormat="false" ht="13.5" hidden="false" customHeight="false" outlineLevel="0" collapsed="false">
      <c r="A5" s="129" t="s">
        <v>496</v>
      </c>
      <c r="B5" s="129" t="s">
        <v>5</v>
      </c>
      <c r="C5" s="129" t="s">
        <v>3</v>
      </c>
    </row>
    <row r="6" customFormat="false" ht="12.75" hidden="false" customHeight="false" outlineLevel="0" collapsed="false">
      <c r="A6" s="37" t="s">
        <v>64</v>
      </c>
      <c r="B6" s="130" t="n">
        <f aca="false">COUNTIF($F$9:$F$4997,A6)</f>
        <v>1</v>
      </c>
      <c r="C6" s="130" t="n">
        <f aca="false">SUMIF($F$9:$F$4998,A6,$C$9:$C$4998)</f>
        <v>25000</v>
      </c>
    </row>
    <row r="7" customFormat="false" ht="12.75" hidden="false" customHeight="false" outlineLevel="0" collapsed="false">
      <c r="A7" s="37"/>
      <c r="B7" s="130"/>
      <c r="C7" s="130"/>
    </row>
    <row r="8" customFormat="false" ht="13.5" hidden="false" customHeight="false" outlineLevel="0" collapsed="false">
      <c r="B8" s="2"/>
      <c r="C8" s="2"/>
    </row>
    <row r="9" customFormat="false" ht="26.25" hidden="false" customHeight="false" outlineLevel="0" collapsed="false">
      <c r="A9" s="190" t="s">
        <v>58</v>
      </c>
      <c r="B9" s="191" t="s">
        <v>639</v>
      </c>
      <c r="C9" s="190" t="s">
        <v>566</v>
      </c>
      <c r="D9" s="153" t="s">
        <v>567</v>
      </c>
      <c r="E9" s="153" t="s">
        <v>568</v>
      </c>
      <c r="F9" s="153" t="s">
        <v>57</v>
      </c>
      <c r="G9" s="153" t="s">
        <v>569</v>
      </c>
      <c r="H9" s="153" t="s">
        <v>570</v>
      </c>
      <c r="I9" s="153" t="s">
        <v>571</v>
      </c>
      <c r="J9" s="153" t="s">
        <v>572</v>
      </c>
      <c r="K9" s="153" t="s">
        <v>573</v>
      </c>
      <c r="L9" s="153" t="s">
        <v>574</v>
      </c>
      <c r="M9" s="153" t="s">
        <v>575</v>
      </c>
      <c r="N9" s="153" t="s">
        <v>576</v>
      </c>
      <c r="O9" s="153" t="s">
        <v>577</v>
      </c>
      <c r="P9" s="153" t="s">
        <v>578</v>
      </c>
      <c r="Q9" s="153" t="s">
        <v>579</v>
      </c>
      <c r="R9" s="153" t="s">
        <v>580</v>
      </c>
      <c r="S9" s="153" t="s">
        <v>581</v>
      </c>
      <c r="T9" s="153" t="s">
        <v>582</v>
      </c>
      <c r="U9" s="153" t="s">
        <v>583</v>
      </c>
      <c r="V9" s="153" t="s">
        <v>584</v>
      </c>
      <c r="W9" s="153" t="s">
        <v>585</v>
      </c>
      <c r="X9" s="153" t="s">
        <v>586</v>
      </c>
      <c r="Y9" s="153" t="s">
        <v>587</v>
      </c>
    </row>
    <row r="10" customFormat="false" ht="25.5" hidden="false" customHeight="false" outlineLevel="0" collapsed="false">
      <c r="A10" s="192" t="str">
        <f aca="false">VLOOKUP(G10,DDEGL_USERS,2,FALSE())</f>
        <v>Wade Hicks</v>
      </c>
      <c r="B10" s="192" t="n">
        <f aca="false">(YEAR(Q10)-YEAR(P10))*12+MONTH(Q10)-MONTH(P10)+1</f>
        <v>1</v>
      </c>
      <c r="C10" s="192" t="n">
        <f aca="false">B10*W10</f>
        <v>25000</v>
      </c>
      <c r="D10" s="156" t="s">
        <v>588</v>
      </c>
      <c r="E10" s="156" t="s">
        <v>640</v>
      </c>
      <c r="F10" s="156" t="s">
        <v>64</v>
      </c>
      <c r="G10" s="156" t="s">
        <v>641</v>
      </c>
      <c r="H10" s="156" t="s">
        <v>642</v>
      </c>
      <c r="I10" s="156" t="s">
        <v>643</v>
      </c>
      <c r="J10" s="156" t="s">
        <v>644</v>
      </c>
      <c r="K10" s="156" t="s">
        <v>645</v>
      </c>
      <c r="L10" s="156" t="s">
        <v>646</v>
      </c>
      <c r="M10" s="156" t="s">
        <v>647</v>
      </c>
      <c r="N10" s="156"/>
      <c r="O10" s="156" t="s">
        <v>648</v>
      </c>
      <c r="P10" s="157" t="n">
        <v>37012</v>
      </c>
      <c r="Q10" s="157" t="n">
        <v>37042</v>
      </c>
      <c r="R10" s="156"/>
      <c r="S10" s="156" t="s">
        <v>649</v>
      </c>
      <c r="T10" s="158" t="n">
        <v>37022</v>
      </c>
      <c r="U10" s="156" t="s">
        <v>650</v>
      </c>
      <c r="V10" s="156" t="s">
        <v>599</v>
      </c>
      <c r="W10" s="156" t="n">
        <v>25000</v>
      </c>
      <c r="X10" s="156" t="n">
        <v>0.51</v>
      </c>
      <c r="Y10" s="156" t="n">
        <v>29844</v>
      </c>
    </row>
    <row r="11" customFormat="false" ht="12.75" hidden="false" customHeight="false" outlineLevel="0" collapsed="false">
      <c r="A11" s="192" t="e">
        <f aca="false">VLOOKUP(G11,DDEGL_USERS,2,FALSE())</f>
        <v>#N/A</v>
      </c>
      <c r="B11" s="192" t="n">
        <f aca="false">(YEAR(Q11)-YEAR(P11))*12+MONTH(Q11)-MONTH(P11)+1</f>
        <v>1</v>
      </c>
      <c r="C11" s="192" t="n">
        <f aca="false">B11*W11</f>
        <v>0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60"/>
      <c r="Q11" s="160"/>
      <c r="R11" s="159"/>
      <c r="S11" s="159"/>
      <c r="T11" s="161"/>
      <c r="U11" s="159"/>
      <c r="V11" s="159"/>
      <c r="W11" s="159"/>
      <c r="X11" s="159"/>
      <c r="Y11" s="159"/>
    </row>
    <row r="12" customFormat="false" ht="12.75" hidden="false" customHeight="false" outlineLevel="0" collapsed="false">
      <c r="A12" s="192" t="e">
        <f aca="false">VLOOKUP(G12,DDEGL_USERS,2,FALSE())</f>
        <v>#N/A</v>
      </c>
      <c r="B12" s="192" t="n">
        <f aca="false">(YEAR(Q12)-YEAR(P12))*12+MONTH(Q12)-MONTH(P12)+1</f>
        <v>1</v>
      </c>
      <c r="C12" s="192" t="n">
        <f aca="false">B12*W12</f>
        <v>0</v>
      </c>
      <c r="D12" s="166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87"/>
      <c r="Q12" s="187"/>
      <c r="R12" s="167"/>
      <c r="S12" s="167"/>
      <c r="T12" s="168"/>
      <c r="U12" s="167"/>
      <c r="V12" s="167"/>
      <c r="W12" s="167"/>
      <c r="X12" s="167"/>
      <c r="Y12" s="167"/>
    </row>
    <row r="13" customFormat="false" ht="12.75" hidden="false" customHeight="false" outlineLevel="0" collapsed="false">
      <c r="A13" s="192" t="e">
        <f aca="false">VLOOKUP(G13,DDEGL_USERS,2,FALSE())</f>
        <v>#N/A</v>
      </c>
      <c r="B13" s="192" t="n">
        <f aca="false">(YEAR(Q13)-YEAR(P13))*12+MONTH(Q13)-MONTH(P13)+1</f>
        <v>1</v>
      </c>
      <c r="C13" s="192" t="n">
        <f aca="false">B13*W13</f>
        <v>0</v>
      </c>
      <c r="D13" s="162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88"/>
      <c r="Q13" s="188"/>
      <c r="R13" s="163"/>
      <c r="S13" s="163"/>
      <c r="T13" s="165"/>
      <c r="U13" s="163"/>
      <c r="V13" s="163"/>
      <c r="W13" s="163"/>
      <c r="X13" s="163"/>
      <c r="Y13" s="163"/>
    </row>
    <row r="14" customFormat="false" ht="12.75" hidden="false" customHeight="false" outlineLevel="0" collapsed="false">
      <c r="A14" s="192" t="e">
        <f aca="false">VLOOKUP(G14,DDEGL_USERS,2,FALSE())</f>
        <v>#N/A</v>
      </c>
      <c r="B14" s="192" t="n">
        <f aca="false">(YEAR(Q14)-YEAR(P14))*12+MONTH(Q14)-MONTH(P14)+1</f>
        <v>1</v>
      </c>
      <c r="C14" s="192" t="n">
        <f aca="false">B14*W14</f>
        <v>0</v>
      </c>
      <c r="D14" s="166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87"/>
      <c r="Q14" s="187"/>
      <c r="R14" s="167"/>
      <c r="S14" s="167"/>
      <c r="T14" s="168"/>
      <c r="U14" s="167"/>
      <c r="V14" s="167"/>
      <c r="W14" s="167"/>
      <c r="X14" s="167"/>
      <c r="Y14" s="167"/>
    </row>
    <row r="15" customFormat="false" ht="12.75" hidden="false" customHeight="false" outlineLevel="0" collapsed="false">
      <c r="A15" s="192" t="e">
        <f aca="false">VLOOKUP(G15,DDEGL_USERS,2,FALSE())</f>
        <v>#N/A</v>
      </c>
      <c r="B15" s="192" t="n">
        <f aca="false">(YEAR(Q15)-YEAR(P15))*12+MONTH(Q15)-MONTH(P15)+1</f>
        <v>1</v>
      </c>
      <c r="C15" s="192" t="n">
        <f aca="false">B15*W15</f>
        <v>0</v>
      </c>
      <c r="D15" s="162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88"/>
      <c r="Q15" s="188"/>
      <c r="R15" s="163"/>
      <c r="S15" s="163"/>
      <c r="T15" s="165"/>
      <c r="U15" s="163"/>
      <c r="V15" s="163"/>
      <c r="W15" s="163"/>
      <c r="X15" s="163"/>
      <c r="Y15" s="163"/>
    </row>
    <row r="16" customFormat="false" ht="12.75" hidden="false" customHeight="false" outlineLevel="0" collapsed="false">
      <c r="A16" s="192" t="e">
        <f aca="false">VLOOKUP(G16,DDEGL_USERS,2,FALSE())</f>
        <v>#N/A</v>
      </c>
      <c r="B16" s="192" t="n">
        <f aca="false">(YEAR(Q16)-YEAR(P16))*12+MONTH(Q16)-MONTH(P16)+1</f>
        <v>1</v>
      </c>
      <c r="C16" s="192" t="n">
        <f aca="false">B16*W16</f>
        <v>0</v>
      </c>
    </row>
    <row r="17" customFormat="false" ht="12.75" hidden="false" customHeight="false" outlineLevel="0" collapsed="false">
      <c r="A17" s="192" t="e">
        <f aca="false">VLOOKUP(G17,DDEGL_USERS,2,FALSE())</f>
        <v>#N/A</v>
      </c>
      <c r="B17" s="192" t="n">
        <f aca="false">(YEAR(Q17)-YEAR(P17))*12+MONTH(Q17)-MONTH(P17)+1</f>
        <v>1</v>
      </c>
      <c r="C17" s="192" t="n">
        <f aca="false">B17*W17</f>
        <v>0</v>
      </c>
    </row>
    <row r="18" customFormat="false" ht="12.75" hidden="false" customHeight="false" outlineLevel="0" collapsed="false">
      <c r="A18" s="192" t="e">
        <f aca="false">VLOOKUP(G18,DDEGL_USERS,2,FALSE())</f>
        <v>#N/A</v>
      </c>
      <c r="B18" s="192" t="n">
        <f aca="false">(YEAR(Q18)-YEAR(P18))*12+MONTH(Q18)-MONTH(P18)+1</f>
        <v>1</v>
      </c>
      <c r="C18" s="192" t="n">
        <f aca="false">B18*W18</f>
        <v>0</v>
      </c>
    </row>
    <row r="19" customFormat="false" ht="12.75" hidden="false" customHeight="false" outlineLevel="0" collapsed="false">
      <c r="A19" s="192" t="e">
        <f aca="false">VLOOKUP(G19,DDEGL_USERS,2,FALSE())</f>
        <v>#N/A</v>
      </c>
      <c r="B19" s="192" t="n">
        <f aca="false">(YEAR(Q19)-YEAR(P19))*12+MONTH(Q19)-MONTH(P19)+1</f>
        <v>1</v>
      </c>
      <c r="C19" s="192" t="n">
        <f aca="false">B19*W19</f>
        <v>0</v>
      </c>
    </row>
    <row r="20" customFormat="false" ht="12.75" hidden="false" customHeight="false" outlineLevel="0" collapsed="false">
      <c r="A20" s="192" t="e">
        <f aca="false">VLOOKUP(G20,DDEGL_USERS,2,FALSE())</f>
        <v>#N/A</v>
      </c>
      <c r="B20" s="192" t="n">
        <f aca="false">(YEAR(Q20)-YEAR(P20))*12+MONTH(Q20)-MONTH(P20)+1</f>
        <v>1</v>
      </c>
      <c r="C20" s="192" t="n">
        <f aca="false">B20*W20</f>
        <v>0</v>
      </c>
    </row>
    <row r="21" customFormat="false" ht="12.75" hidden="false" customHeight="false" outlineLevel="0" collapsed="false">
      <c r="A21" s="192" t="e">
        <f aca="false">VLOOKUP(G21,DDEGL_USERS,2,FALSE())</f>
        <v>#N/A</v>
      </c>
      <c r="B21" s="192" t="n">
        <f aca="false">(YEAR(Q21)-YEAR(P21))*12+MONTH(Q21)-MONTH(P21)+1</f>
        <v>1</v>
      </c>
      <c r="C21" s="192" t="n">
        <f aca="false">B21*W21</f>
        <v>0</v>
      </c>
    </row>
    <row r="22" customFormat="false" ht="12.75" hidden="false" customHeight="false" outlineLevel="0" collapsed="false">
      <c r="A22" s="192" t="e">
        <f aca="false">VLOOKUP(G22,DDEGL_USERS,2,FALSE())</f>
        <v>#N/A</v>
      </c>
      <c r="B22" s="192" t="n">
        <f aca="false">(YEAR(Q22)-YEAR(P22))*12+MONTH(Q22)-MONTH(P22)+1</f>
        <v>1</v>
      </c>
      <c r="C22" s="192" t="n">
        <f aca="false">B22*W22</f>
        <v>0</v>
      </c>
    </row>
    <row r="23" customFormat="false" ht="12.75" hidden="false" customHeight="false" outlineLevel="0" collapsed="false">
      <c r="A23" s="192" t="e">
        <f aca="false">VLOOKUP(G23,DDEGL_USERS,2,FALSE())</f>
        <v>#N/A</v>
      </c>
      <c r="B23" s="192" t="n">
        <f aca="false">(YEAR(Q23)-YEAR(P23))*12+MONTH(Q23)-MONTH(P23)+1</f>
        <v>1</v>
      </c>
      <c r="C23" s="192" t="n">
        <f aca="false">B23*W23</f>
        <v>0</v>
      </c>
    </row>
    <row r="24" customFormat="false" ht="12.75" hidden="false" customHeight="false" outlineLevel="0" collapsed="false">
      <c r="A24" s="192" t="e">
        <f aca="false">VLOOKUP(G24,DDEGL_USERS,2,FALSE())</f>
        <v>#N/A</v>
      </c>
      <c r="B24" s="192" t="n">
        <f aca="false">(YEAR(Q24)-YEAR(P24))*12+MONTH(Q24)-MONTH(P24)+1</f>
        <v>1</v>
      </c>
      <c r="C24" s="192" t="n">
        <f aca="false">B24*W24</f>
        <v>0</v>
      </c>
    </row>
    <row r="25" customFormat="false" ht="12.75" hidden="false" customHeight="false" outlineLevel="0" collapsed="false">
      <c r="A25" s="192" t="e">
        <f aca="false">VLOOKUP(G25,DDEGL_USERS,2,FALSE())</f>
        <v>#N/A</v>
      </c>
      <c r="B25" s="192" t="n">
        <f aca="false">(YEAR(Q25)-YEAR(P25))*12+MONTH(Q25)-MONTH(P25)+1</f>
        <v>1</v>
      </c>
      <c r="C25" s="192" t="n">
        <f aca="false">B25*W25</f>
        <v>0</v>
      </c>
    </row>
    <row r="26" customFormat="false" ht="12.75" hidden="false" customHeight="false" outlineLevel="0" collapsed="false">
      <c r="A26" s="192" t="e">
        <f aca="false">VLOOKUP(G26,DDEGL_USERS,2,FALSE())</f>
        <v>#N/A</v>
      </c>
      <c r="B26" s="192" t="n">
        <f aca="false">(YEAR(Q26)-YEAR(P26))*12+MONTH(Q26)-MONTH(P26)+1</f>
        <v>1</v>
      </c>
      <c r="C26" s="192" t="n">
        <f aca="false">B26*W26</f>
        <v>0</v>
      </c>
    </row>
    <row r="27" customFormat="false" ht="12.75" hidden="false" customHeight="false" outlineLevel="0" collapsed="false">
      <c r="A27" s="192" t="e">
        <f aca="false">VLOOKUP(G27,DDEGL_USERS,2,FALSE())</f>
        <v>#N/A</v>
      </c>
      <c r="B27" s="192" t="n">
        <f aca="false">(YEAR(Q27)-YEAR(P27))*12+MONTH(Q27)-MONTH(P27)+1</f>
        <v>1</v>
      </c>
      <c r="C27" s="192" t="n">
        <f aca="false">B27*W27</f>
        <v>0</v>
      </c>
    </row>
    <row r="28" customFormat="false" ht="12.75" hidden="false" customHeight="false" outlineLevel="0" collapsed="false">
      <c r="A28" s="192" t="e">
        <f aca="false">VLOOKUP(G28,DDEGL_USERS,2,FALSE())</f>
        <v>#N/A</v>
      </c>
      <c r="B28" s="192" t="n">
        <f aca="false">(YEAR(Q28)-YEAR(P28))*12+MONTH(Q28)-MONTH(P28)+1</f>
        <v>1</v>
      </c>
      <c r="C28" s="192" t="n">
        <f aca="false">B28*W28</f>
        <v>0</v>
      </c>
    </row>
    <row r="29" customFormat="false" ht="12.75" hidden="false" customHeight="false" outlineLevel="0" collapsed="false">
      <c r="A29" s="192" t="e">
        <f aca="false">VLOOKUP(G29,DDEGL_USERS,2,FALSE())</f>
        <v>#N/A</v>
      </c>
      <c r="B29" s="192" t="n">
        <f aca="false">(YEAR(Q29)-YEAR(P29))*12+MONTH(Q29)-MONTH(P29)+1</f>
        <v>1</v>
      </c>
      <c r="C29" s="192" t="n">
        <f aca="false">B29*W29</f>
        <v>0</v>
      </c>
    </row>
    <row r="30" customFormat="false" ht="12.75" hidden="false" customHeight="false" outlineLevel="0" collapsed="false">
      <c r="A30" s="192" t="e">
        <f aca="false">VLOOKUP(G30,DDEGL_USERS,2,FALSE())</f>
        <v>#N/A</v>
      </c>
      <c r="B30" s="192" t="n">
        <f aca="false">(YEAR(Q30)-YEAR(P30))*12+MONTH(Q30)-MONTH(P30)+1</f>
        <v>1</v>
      </c>
      <c r="C30" s="192" t="n">
        <f aca="false">B30*W30</f>
        <v>0</v>
      </c>
    </row>
    <row r="31" customFormat="false" ht="12.75" hidden="false" customHeight="false" outlineLevel="0" collapsed="false">
      <c r="A31" s="192" t="e">
        <f aca="false">VLOOKUP(G31,DDEGL_USERS,2,FALSE())</f>
        <v>#N/A</v>
      </c>
      <c r="B31" s="192" t="n">
        <f aca="false">(YEAR(Q31)-YEAR(P31))*12+MONTH(Q31)-MONTH(P31)+1</f>
        <v>1</v>
      </c>
      <c r="C31" s="192" t="n">
        <f aca="false">B31*W31</f>
        <v>0</v>
      </c>
    </row>
    <row r="32" customFormat="false" ht="12.75" hidden="false" customHeight="false" outlineLevel="0" collapsed="false">
      <c r="A32" s="192" t="e">
        <f aca="false">VLOOKUP(G32,DDEGL_USERS,2,FALSE())</f>
        <v>#N/A</v>
      </c>
      <c r="B32" s="192" t="n">
        <f aca="false">(YEAR(Q32)-YEAR(P32))*12+MONTH(Q32)-MONTH(P32)+1</f>
        <v>1</v>
      </c>
      <c r="C32" s="192" t="n">
        <f aca="false">B32*W32</f>
        <v>0</v>
      </c>
    </row>
    <row r="33" customFormat="false" ht="12.75" hidden="false" customHeight="false" outlineLevel="0" collapsed="false">
      <c r="A33" s="192" t="e">
        <f aca="false">VLOOKUP(G33,DDEGL_USERS,2,FALSE())</f>
        <v>#N/A</v>
      </c>
      <c r="B33" s="192" t="n">
        <f aca="false">(YEAR(Q33)-YEAR(P33))*12+MONTH(Q33)-MONTH(P33)+1</f>
        <v>1</v>
      </c>
      <c r="C33" s="192" t="n">
        <f aca="false">B33*W33</f>
        <v>0</v>
      </c>
    </row>
    <row r="34" customFormat="false" ht="12.75" hidden="false" customHeight="false" outlineLevel="0" collapsed="false">
      <c r="A34" s="192" t="e">
        <f aca="false">VLOOKUP(G34,DDEGL_USERS,2,FALSE())</f>
        <v>#N/A</v>
      </c>
      <c r="B34" s="192" t="n">
        <f aca="false">(YEAR(Q34)-YEAR(P34))*12+MONTH(Q34)-MONTH(P34)+1</f>
        <v>1</v>
      </c>
      <c r="C34" s="192" t="n">
        <f aca="false">B34*W34</f>
        <v>0</v>
      </c>
    </row>
    <row r="35" customFormat="false" ht="12.75" hidden="false" customHeight="false" outlineLevel="0" collapsed="false">
      <c r="A35" s="192" t="e">
        <f aca="false">VLOOKUP(G35,DDEGL_USERS,2,FALSE())</f>
        <v>#N/A</v>
      </c>
      <c r="B35" s="192" t="n">
        <f aca="false">(YEAR(Q35)-YEAR(P35))*12+MONTH(Q35)-MONTH(P35)+1</f>
        <v>1</v>
      </c>
      <c r="C35" s="192" t="n">
        <f aca="false">B35*W35</f>
        <v>0</v>
      </c>
    </row>
    <row r="36" customFormat="false" ht="12.75" hidden="false" customHeight="false" outlineLevel="0" collapsed="false">
      <c r="A36" s="192" t="e">
        <f aca="false">VLOOKUP(G36,DDEGL_USERS,2,FALSE())</f>
        <v>#N/A</v>
      </c>
      <c r="B36" s="192" t="n">
        <f aca="false">(YEAR(Q36)-YEAR(P36))*12+MONTH(Q36)-MONTH(P36)+1</f>
        <v>1</v>
      </c>
      <c r="C36" s="192" t="n">
        <f aca="false">B36*W36</f>
        <v>0</v>
      </c>
    </row>
    <row r="37" customFormat="false" ht="12.75" hidden="false" customHeight="false" outlineLevel="0" collapsed="false">
      <c r="A37" s="192" t="e">
        <f aca="false">VLOOKUP(G37,DDEGL_USERS,2,FALSE())</f>
        <v>#N/A</v>
      </c>
      <c r="B37" s="192" t="n">
        <f aca="false">(YEAR(Q37)-YEAR(P37))*12+MONTH(Q37)-MONTH(P37)+1</f>
        <v>1</v>
      </c>
      <c r="C37" s="192" t="n">
        <f aca="false">B37*W37</f>
        <v>0</v>
      </c>
    </row>
    <row r="38" customFormat="false" ht="12.75" hidden="false" customHeight="false" outlineLevel="0" collapsed="false">
      <c r="A38" s="192" t="e">
        <f aca="false">VLOOKUP(G38,DDEGL_USERS,2,FALSE())</f>
        <v>#N/A</v>
      </c>
      <c r="B38" s="192" t="n">
        <f aca="false">(YEAR(Q38)-YEAR(P38))*12+MONTH(Q38)-MONTH(P38)+1</f>
        <v>1</v>
      </c>
      <c r="C38" s="192" t="n">
        <f aca="false">B38*W38</f>
        <v>0</v>
      </c>
    </row>
    <row r="39" customFormat="false" ht="12.75" hidden="false" customHeight="false" outlineLevel="0" collapsed="false">
      <c r="A39" s="192" t="e">
        <f aca="false">VLOOKUP(G39,DDEGL_USERS,2,FALSE())</f>
        <v>#N/A</v>
      </c>
      <c r="B39" s="192" t="n">
        <f aca="false">(YEAR(Q39)-YEAR(P39))*12+MONTH(Q39)-MONTH(P39)+1</f>
        <v>1</v>
      </c>
      <c r="C39" s="192" t="n">
        <f aca="false">B39*W39</f>
        <v>0</v>
      </c>
    </row>
    <row r="40" customFormat="false" ht="12.75" hidden="false" customHeight="false" outlineLevel="0" collapsed="false">
      <c r="A40" s="192" t="e">
        <f aca="false">VLOOKUP(G40,DDEGL_USERS,2,FALSE())</f>
        <v>#N/A</v>
      </c>
      <c r="B40" s="192" t="n">
        <f aca="false">(YEAR(Q40)-YEAR(P40))*12+MONTH(Q40)-MONTH(P40)+1</f>
        <v>1</v>
      </c>
      <c r="C40" s="192" t="n">
        <f aca="false">B40*W40</f>
        <v>0</v>
      </c>
    </row>
    <row r="41" customFormat="false" ht="12.75" hidden="false" customHeight="false" outlineLevel="0" collapsed="false">
      <c r="A41" s="192" t="e">
        <f aca="false">VLOOKUP(G41,DDEGL_USERS,2,FALSE())</f>
        <v>#N/A</v>
      </c>
      <c r="B41" s="192" t="n">
        <f aca="false">(YEAR(Q41)-YEAR(P41))*12+MONTH(Q41)-MONTH(P41)+1</f>
        <v>1</v>
      </c>
      <c r="C41" s="192" t="n">
        <f aca="false">B41*W41</f>
        <v>0</v>
      </c>
    </row>
    <row r="42" customFormat="false" ht="12.75" hidden="false" customHeight="false" outlineLevel="0" collapsed="false">
      <c r="A42" s="192" t="e">
        <f aca="false">VLOOKUP(G42,DDEGL_USERS,2,FALSE())</f>
        <v>#N/A</v>
      </c>
      <c r="B42" s="192" t="n">
        <f aca="false">(YEAR(Q42)-YEAR(P42))*12+MONTH(Q42)-MONTH(P42)+1</f>
        <v>1</v>
      </c>
      <c r="C42" s="192" t="n">
        <f aca="false">B42*W42</f>
        <v>0</v>
      </c>
    </row>
    <row r="43" customFormat="false" ht="12.75" hidden="false" customHeight="false" outlineLevel="0" collapsed="false">
      <c r="A43" s="192" t="e">
        <f aca="false">VLOOKUP(G43,DDEGL_USERS,2,FALSE())</f>
        <v>#N/A</v>
      </c>
      <c r="B43" s="192" t="n">
        <f aca="false">(YEAR(Q43)-YEAR(P43))*12+MONTH(Q43)-MONTH(P43)+1</f>
        <v>1</v>
      </c>
      <c r="C43" s="192" t="n">
        <f aca="false">B43*W43</f>
        <v>0</v>
      </c>
    </row>
    <row r="44" customFormat="false" ht="12.75" hidden="false" customHeight="false" outlineLevel="0" collapsed="false">
      <c r="A44" s="192" t="e">
        <f aca="false">VLOOKUP(G44,DDEGL_USERS,2,FALSE())</f>
        <v>#N/A</v>
      </c>
      <c r="B44" s="192" t="n">
        <f aca="false">(YEAR(Q44)-YEAR(P44))*12+MONTH(Q44)-MONTH(P44)+1</f>
        <v>1</v>
      </c>
      <c r="C44" s="192" t="n">
        <f aca="false">B44*W44</f>
        <v>0</v>
      </c>
    </row>
    <row r="45" customFormat="false" ht="12.75" hidden="false" customHeight="false" outlineLevel="0" collapsed="false">
      <c r="A45" s="192" t="e">
        <f aca="false">VLOOKUP(G45,DDEGL_USERS,2,FALSE())</f>
        <v>#N/A</v>
      </c>
      <c r="B45" s="192" t="n">
        <f aca="false">(YEAR(Q45)-YEAR(P45))*12+MONTH(Q45)-MONTH(P45)+1</f>
        <v>1</v>
      </c>
      <c r="C45" s="192" t="n">
        <f aca="false">B45*W45</f>
        <v>0</v>
      </c>
    </row>
    <row r="46" customFormat="false" ht="12.75" hidden="false" customHeight="false" outlineLevel="0" collapsed="false">
      <c r="A46" s="192" t="e">
        <f aca="false">VLOOKUP(G46,DDEGL_USERS,2,FALSE())</f>
        <v>#N/A</v>
      </c>
      <c r="B46" s="192" t="n">
        <f aca="false">(YEAR(Q46)-YEAR(P46))*12+MONTH(Q46)-MONTH(P46)+1</f>
        <v>1</v>
      </c>
      <c r="C46" s="192" t="n">
        <f aca="false">B46*W46</f>
        <v>0</v>
      </c>
    </row>
    <row r="47" customFormat="false" ht="12.75" hidden="false" customHeight="false" outlineLevel="0" collapsed="false">
      <c r="A47" s="192" t="e">
        <f aca="false">VLOOKUP(G47,DDEGL_USERS,2,FALSE())</f>
        <v>#N/A</v>
      </c>
      <c r="B47" s="192" t="n">
        <f aca="false">(YEAR(Q47)-YEAR(P47))*12+MONTH(Q47)-MONTH(P47)+1</f>
        <v>1</v>
      </c>
      <c r="C47" s="192" t="n">
        <f aca="false">B47*W47</f>
        <v>0</v>
      </c>
    </row>
    <row r="48" customFormat="false" ht="12.75" hidden="false" customHeight="false" outlineLevel="0" collapsed="false">
      <c r="A48" s="192" t="e">
        <f aca="false">VLOOKUP(G48,DDEGL_USERS,2,FALSE())</f>
        <v>#N/A</v>
      </c>
      <c r="B48" s="192" t="n">
        <f aca="false">(YEAR(Q48)-YEAR(P48))*12+MONTH(Q48)-MONTH(P48)+1</f>
        <v>1</v>
      </c>
      <c r="C48" s="192" t="n">
        <f aca="false">B48*W48</f>
        <v>0</v>
      </c>
    </row>
    <row r="49" customFormat="false" ht="12.75" hidden="false" customHeight="false" outlineLevel="0" collapsed="false">
      <c r="A49" s="192" t="e">
        <f aca="false">VLOOKUP(G49,DDEGL_USERS,2,FALSE())</f>
        <v>#N/A</v>
      </c>
      <c r="B49" s="192" t="n">
        <f aca="false">(YEAR(Q49)-YEAR(P49))*12+MONTH(Q49)-MONTH(P49)+1</f>
        <v>1</v>
      </c>
      <c r="C49" s="192" t="n">
        <f aca="false">B49*W49</f>
        <v>0</v>
      </c>
    </row>
    <row r="50" customFormat="false" ht="12.75" hidden="false" customHeight="false" outlineLevel="0" collapsed="false">
      <c r="A50" s="192" t="e">
        <f aca="false">VLOOKUP(G50,DDEGL_USERS,2,FALSE())</f>
        <v>#N/A</v>
      </c>
      <c r="B50" s="192" t="n">
        <f aca="false">(YEAR(Q50)-YEAR(P50))*12+MONTH(Q50)-MONTH(P50)+1</f>
        <v>1</v>
      </c>
      <c r="C50" s="192" t="n">
        <f aca="false">B50*W50</f>
        <v>0</v>
      </c>
    </row>
    <row r="51" customFormat="false" ht="12.75" hidden="false" customHeight="false" outlineLevel="0" collapsed="false">
      <c r="A51" s="192" t="e">
        <f aca="false">VLOOKUP(G51,DDEGL_USERS,2,FALSE())</f>
        <v>#N/A</v>
      </c>
      <c r="B51" s="192" t="n">
        <f aca="false">(YEAR(Q51)-YEAR(P51))*12+MONTH(Q51)-MONTH(P51)+1</f>
        <v>1</v>
      </c>
      <c r="C51" s="192" t="n">
        <f aca="false">B51*W51</f>
        <v>0</v>
      </c>
    </row>
    <row r="52" customFormat="false" ht="12.75" hidden="false" customHeight="false" outlineLevel="0" collapsed="false">
      <c r="A52" s="192" t="e">
        <f aca="false">VLOOKUP(G52,DDEGL_USERS,2,FALSE())</f>
        <v>#N/A</v>
      </c>
      <c r="B52" s="192" t="n">
        <f aca="false">(YEAR(Q52)-YEAR(P52))*12+MONTH(Q52)-MONTH(P52)+1</f>
        <v>1</v>
      </c>
      <c r="C52" s="192" t="n">
        <f aca="false">B52*W52</f>
        <v>0</v>
      </c>
    </row>
    <row r="53" customFormat="false" ht="12.75" hidden="false" customHeight="false" outlineLevel="0" collapsed="false">
      <c r="A53" s="192" t="e">
        <f aca="false">VLOOKUP(G53,DDEGL_USERS,2,FALSE())</f>
        <v>#N/A</v>
      </c>
      <c r="B53" s="192" t="n">
        <f aca="false">(YEAR(Q53)-YEAR(P53))*12+MONTH(Q53)-MONTH(P53)+1</f>
        <v>1</v>
      </c>
      <c r="C53" s="192" t="n">
        <f aca="false">B53*W53</f>
        <v>0</v>
      </c>
    </row>
    <row r="54" customFormat="false" ht="12.75" hidden="false" customHeight="false" outlineLevel="0" collapsed="false">
      <c r="A54" s="192" t="e">
        <f aca="false">VLOOKUP(G54,DDEGL_USERS,2,FALSE())</f>
        <v>#N/A</v>
      </c>
      <c r="B54" s="192" t="n">
        <f aca="false">(YEAR(Q54)-YEAR(P54))*12+MONTH(Q54)-MONTH(P54)+1</f>
        <v>1</v>
      </c>
      <c r="C54" s="192" t="n">
        <f aca="false">B54*W54</f>
        <v>0</v>
      </c>
    </row>
    <row r="55" customFormat="false" ht="12.75" hidden="false" customHeight="false" outlineLevel="0" collapsed="false">
      <c r="A55" s="192" t="e">
        <f aca="false">VLOOKUP(G55,DDEGL_USERS,2,FALSE())</f>
        <v>#N/A</v>
      </c>
      <c r="B55" s="192" t="n">
        <f aca="false">(YEAR(Q55)-YEAR(P55))*12+MONTH(Q55)-MONTH(P55)+1</f>
        <v>1</v>
      </c>
      <c r="C55" s="192" t="n">
        <f aca="false">B55*W55</f>
        <v>0</v>
      </c>
    </row>
    <row r="56" customFormat="false" ht="12.75" hidden="false" customHeight="false" outlineLevel="0" collapsed="false">
      <c r="A56" s="192" t="e">
        <f aca="false">VLOOKUP(G56,DDEGL_USERS,2,FALSE())</f>
        <v>#N/A</v>
      </c>
      <c r="B56" s="192" t="n">
        <f aca="false">(YEAR(Q56)-YEAR(P56))*12+MONTH(Q56)-MONTH(P56)+1</f>
        <v>1</v>
      </c>
      <c r="C56" s="192" t="n">
        <f aca="false">B56*W56</f>
        <v>0</v>
      </c>
    </row>
    <row r="57" customFormat="false" ht="12.75" hidden="false" customHeight="false" outlineLevel="0" collapsed="false">
      <c r="A57" s="192" t="e">
        <f aca="false">VLOOKUP(G57,DDEGL_USERS,2,FALSE())</f>
        <v>#N/A</v>
      </c>
      <c r="B57" s="192" t="n">
        <f aca="false">(YEAR(Q57)-YEAR(P57))*12+MONTH(Q57)-MONTH(P57)+1</f>
        <v>1</v>
      </c>
      <c r="C57" s="192" t="n">
        <f aca="false">B57*W57</f>
        <v>0</v>
      </c>
    </row>
    <row r="58" customFormat="false" ht="12.75" hidden="false" customHeight="false" outlineLevel="0" collapsed="false">
      <c r="A58" s="192" t="e">
        <f aca="false">VLOOKUP(G58,DDEGL_USERS,2,FALSE())</f>
        <v>#N/A</v>
      </c>
      <c r="B58" s="192" t="n">
        <f aca="false">(YEAR(Q58)-YEAR(P58))*12+MONTH(Q58)-MONTH(P58)+1</f>
        <v>1</v>
      </c>
      <c r="C58" s="192" t="n">
        <f aca="false">B58*W58</f>
        <v>0</v>
      </c>
    </row>
    <row r="59" customFormat="false" ht="12.75" hidden="false" customHeight="false" outlineLevel="0" collapsed="false">
      <c r="A59" s="192" t="e">
        <f aca="false">VLOOKUP(G59,DDEGL_USERS,2,FALSE())</f>
        <v>#N/A</v>
      </c>
      <c r="B59" s="192" t="n">
        <f aca="false">(YEAR(Q59)-YEAR(P59))*12+MONTH(Q59)-MONTH(P59)+1</f>
        <v>1</v>
      </c>
      <c r="C59" s="192" t="n">
        <f aca="false">B59*W59</f>
        <v>0</v>
      </c>
    </row>
    <row r="60" customFormat="false" ht="12.75" hidden="false" customHeight="false" outlineLevel="0" collapsed="false">
      <c r="A60" s="192" t="e">
        <f aca="false">VLOOKUP(G60,DDEGL_USERS,2,FALSE())</f>
        <v>#N/A</v>
      </c>
      <c r="B60" s="192" t="n">
        <f aca="false">(YEAR(Q60)-YEAR(P60))*12+MONTH(Q60)-MONTH(P60)+1</f>
        <v>1</v>
      </c>
      <c r="C60" s="192" t="n">
        <f aca="false">B60*W60</f>
        <v>0</v>
      </c>
    </row>
    <row r="61" customFormat="false" ht="12.75" hidden="false" customHeight="false" outlineLevel="0" collapsed="false">
      <c r="A61" s="192" t="e">
        <f aca="false">VLOOKUP(G61,DDEGL_USERS,2,FALSE())</f>
        <v>#N/A</v>
      </c>
      <c r="B61" s="192" t="n">
        <f aca="false">(YEAR(Q61)-YEAR(P61))*12+MONTH(Q61)-MONTH(P61)+1</f>
        <v>1</v>
      </c>
      <c r="C61" s="192" t="n">
        <f aca="false">B61*W61</f>
        <v>0</v>
      </c>
    </row>
    <row r="62" customFormat="false" ht="12.75" hidden="false" customHeight="false" outlineLevel="0" collapsed="false">
      <c r="A62" s="192" t="e">
        <f aca="false">VLOOKUP(G62,DDEGL_USERS,2,FALSE())</f>
        <v>#N/A</v>
      </c>
      <c r="B62" s="192" t="n">
        <f aca="false">(YEAR(Q62)-YEAR(P62))*12+MONTH(Q62)-MONTH(P62)+1</f>
        <v>1</v>
      </c>
      <c r="C62" s="192" t="n">
        <f aca="false">B62*W62</f>
        <v>0</v>
      </c>
    </row>
    <row r="63" customFormat="false" ht="12.75" hidden="false" customHeight="false" outlineLevel="0" collapsed="false">
      <c r="A63" s="192" t="e">
        <f aca="false">VLOOKUP(G63,DDEGL_USERS,2,FALSE())</f>
        <v>#N/A</v>
      </c>
      <c r="B63" s="192" t="n">
        <f aca="false">(YEAR(Q63)-YEAR(P63))*12+MONTH(Q63)-MONTH(P63)+1</f>
        <v>1</v>
      </c>
      <c r="C63" s="192" t="n">
        <f aca="false">B63*W63</f>
        <v>0</v>
      </c>
    </row>
    <row r="64" customFormat="false" ht="12.75" hidden="false" customHeight="false" outlineLevel="0" collapsed="false">
      <c r="A64" s="192" t="e">
        <f aca="false">VLOOKUP(G64,DDEGL_USERS,2,FALSE())</f>
        <v>#N/A</v>
      </c>
      <c r="B64" s="192" t="n">
        <f aca="false">(YEAR(Q64)-YEAR(P64))*12+MONTH(Q64)-MONTH(P64)+1</f>
        <v>1</v>
      </c>
      <c r="C64" s="192" t="n">
        <f aca="false">B64*W64</f>
        <v>0</v>
      </c>
    </row>
    <row r="65" customFormat="false" ht="12.75" hidden="false" customHeight="false" outlineLevel="0" collapsed="false">
      <c r="A65" s="192" t="e">
        <f aca="false">VLOOKUP(G65,DDEGL_USERS,2,FALSE())</f>
        <v>#N/A</v>
      </c>
      <c r="B65" s="192" t="n">
        <f aca="false">(YEAR(Q65)-YEAR(P65))*12+MONTH(Q65)-MONTH(P65)+1</f>
        <v>1</v>
      </c>
      <c r="C65" s="192" t="n">
        <f aca="false">B65*W65</f>
        <v>0</v>
      </c>
    </row>
    <row r="66" customFormat="false" ht="12.75" hidden="false" customHeight="false" outlineLevel="0" collapsed="false">
      <c r="A66" s="192" t="e">
        <f aca="false">VLOOKUP(G66,DDEGL_USERS,2,FALSE())</f>
        <v>#N/A</v>
      </c>
      <c r="B66" s="192" t="n">
        <f aca="false">(YEAR(Q66)-YEAR(P66))*12+MONTH(Q66)-MONTH(P66)+1</f>
        <v>1</v>
      </c>
      <c r="C66" s="192" t="n">
        <f aca="false">B66*W66</f>
        <v>0</v>
      </c>
    </row>
    <row r="67" customFormat="false" ht="12.75" hidden="false" customHeight="false" outlineLevel="0" collapsed="false">
      <c r="A67" s="192" t="e">
        <f aca="false">VLOOKUP(G67,DDEGL_USERS,2,FALSE())</f>
        <v>#N/A</v>
      </c>
      <c r="B67" s="192" t="n">
        <f aca="false">(YEAR(Q67)-YEAR(P67))*12+MONTH(Q67)-MONTH(P67)+1</f>
        <v>1</v>
      </c>
      <c r="C67" s="192" t="n">
        <f aca="false">B67*W67</f>
        <v>0</v>
      </c>
    </row>
    <row r="68" customFormat="false" ht="12.75" hidden="false" customHeight="false" outlineLevel="0" collapsed="false">
      <c r="A68" s="192" t="e">
        <f aca="false">VLOOKUP(G68,DDEGL_USERS,2,FALSE())</f>
        <v>#N/A</v>
      </c>
      <c r="B68" s="192" t="n">
        <f aca="false">(YEAR(Q68)-YEAR(P68))*12+MONTH(Q68)-MONTH(P68)+1</f>
        <v>1</v>
      </c>
      <c r="C68" s="192" t="n">
        <f aca="false">B68*W68</f>
        <v>0</v>
      </c>
    </row>
    <row r="69" customFormat="false" ht="12.75" hidden="false" customHeight="false" outlineLevel="0" collapsed="false">
      <c r="A69" s="192" t="e">
        <f aca="false">VLOOKUP(G69,DDEGL_USERS,2,FALSE())</f>
        <v>#N/A</v>
      </c>
      <c r="B69" s="192" t="n">
        <f aca="false">(YEAR(Q69)-YEAR(P69))*12+MONTH(Q69)-MONTH(P69)+1</f>
        <v>1</v>
      </c>
      <c r="C69" s="192" t="n">
        <f aca="false">B69*W69</f>
        <v>0</v>
      </c>
    </row>
    <row r="70" customFormat="false" ht="12.75" hidden="false" customHeight="false" outlineLevel="0" collapsed="false">
      <c r="A70" s="192" t="e">
        <f aca="false">VLOOKUP(G70,DDEGL_USERS,2,FALSE())</f>
        <v>#N/A</v>
      </c>
      <c r="B70" s="192" t="n">
        <f aca="false">(YEAR(Q70)-YEAR(P70))*12+MONTH(Q70)-MONTH(P70)+1</f>
        <v>1</v>
      </c>
      <c r="C70" s="192" t="n">
        <f aca="false">B70*W70</f>
        <v>0</v>
      </c>
    </row>
    <row r="71" customFormat="false" ht="12.75" hidden="false" customHeight="false" outlineLevel="0" collapsed="false">
      <c r="A71" s="192" t="e">
        <f aca="false">VLOOKUP(G71,DDEGL_USERS,2,FALSE())</f>
        <v>#N/A</v>
      </c>
      <c r="B71" s="192" t="n">
        <f aca="false">(YEAR(Q71)-YEAR(P71))*12+MONTH(Q71)-MONTH(P71)+1</f>
        <v>1</v>
      </c>
      <c r="C71" s="192" t="n">
        <f aca="false">B71*W71</f>
        <v>0</v>
      </c>
    </row>
    <row r="72" customFormat="false" ht="12.75" hidden="false" customHeight="false" outlineLevel="0" collapsed="false">
      <c r="A72" s="192" t="e">
        <f aca="false">VLOOKUP(G72,DDEGL_USERS,2,FALSE())</f>
        <v>#N/A</v>
      </c>
      <c r="B72" s="192" t="n">
        <f aca="false">(YEAR(Q72)-YEAR(P72))*12+MONTH(Q72)-MONTH(P72)+1</f>
        <v>1</v>
      </c>
      <c r="C72" s="192" t="n">
        <f aca="false">B72*W72</f>
        <v>0</v>
      </c>
    </row>
    <row r="73" customFormat="false" ht="12.75" hidden="false" customHeight="false" outlineLevel="0" collapsed="false">
      <c r="A73" s="192" t="e">
        <f aca="false">VLOOKUP(G73,DDEGL_USERS,2,FALSE())</f>
        <v>#N/A</v>
      </c>
      <c r="B73" s="192" t="n">
        <f aca="false">(YEAR(Q73)-YEAR(P73))*12+MONTH(Q73)-MONTH(P73)+1</f>
        <v>1</v>
      </c>
      <c r="C73" s="192" t="n">
        <f aca="false">B73*W73</f>
        <v>0</v>
      </c>
    </row>
    <row r="74" customFormat="false" ht="12.75" hidden="false" customHeight="false" outlineLevel="0" collapsed="false">
      <c r="A74" s="192" t="e">
        <f aca="false">VLOOKUP(G74,DDEGL_USERS,2,FALSE())</f>
        <v>#N/A</v>
      </c>
      <c r="B74" s="192" t="n">
        <f aca="false">(YEAR(Q74)-YEAR(P74))*12+MONTH(Q74)-MONTH(P74)+1</f>
        <v>1</v>
      </c>
      <c r="C74" s="192" t="n">
        <f aca="false">B74*W74</f>
        <v>0</v>
      </c>
    </row>
    <row r="75" customFormat="false" ht="12.75" hidden="false" customHeight="false" outlineLevel="0" collapsed="false">
      <c r="A75" s="192" t="e">
        <f aca="false">VLOOKUP(G75,DDEGL_USERS,2,FALSE())</f>
        <v>#N/A</v>
      </c>
      <c r="B75" s="192" t="n">
        <f aca="false">(YEAR(Q75)-YEAR(P75))*12+MONTH(Q75)-MONTH(P75)+1</f>
        <v>1</v>
      </c>
      <c r="C75" s="192" t="n">
        <f aca="false">B75*W75</f>
        <v>0</v>
      </c>
    </row>
    <row r="76" customFormat="false" ht="12.75" hidden="false" customHeight="false" outlineLevel="0" collapsed="false">
      <c r="A76" s="192" t="e">
        <f aca="false">VLOOKUP(G76,DDEGL_USERS,2,FALSE())</f>
        <v>#N/A</v>
      </c>
      <c r="B76" s="192" t="n">
        <f aca="false">(YEAR(Q76)-YEAR(P76))*12+MONTH(Q76)-MONTH(P76)+1</f>
        <v>1</v>
      </c>
      <c r="C76" s="192" t="n">
        <f aca="false">B76*W76</f>
        <v>0</v>
      </c>
    </row>
    <row r="77" customFormat="false" ht="12.75" hidden="false" customHeight="false" outlineLevel="0" collapsed="false">
      <c r="A77" s="192" t="e">
        <f aca="false">VLOOKUP(G77,DDEGL_USERS,2,FALSE())</f>
        <v>#N/A</v>
      </c>
      <c r="B77" s="192" t="n">
        <f aca="false">(YEAR(Q77)-YEAR(P77))*12+MONTH(Q77)-MONTH(P77)+1</f>
        <v>1</v>
      </c>
      <c r="C77" s="192" t="n">
        <f aca="false">B77*W77</f>
        <v>0</v>
      </c>
    </row>
    <row r="78" customFormat="false" ht="12.75" hidden="false" customHeight="false" outlineLevel="0" collapsed="false">
      <c r="A78" s="192" t="e">
        <f aca="false">VLOOKUP(G78,DDEGL_USERS,2,FALSE())</f>
        <v>#N/A</v>
      </c>
      <c r="B78" s="192" t="n">
        <f aca="false">(YEAR(Q78)-YEAR(P78))*12+MONTH(Q78)-MONTH(P78)+1</f>
        <v>1</v>
      </c>
      <c r="C78" s="192" t="n">
        <f aca="false">B78*W78</f>
        <v>0</v>
      </c>
    </row>
    <row r="79" customFormat="false" ht="12.75" hidden="false" customHeight="false" outlineLevel="0" collapsed="false">
      <c r="A79" s="192" t="e">
        <f aca="false">VLOOKUP(G79,DDEGL_USERS,2,FALSE())</f>
        <v>#N/A</v>
      </c>
      <c r="B79" s="192" t="n">
        <f aca="false">(YEAR(Q79)-YEAR(P79))*12+MONTH(Q79)-MONTH(P79)+1</f>
        <v>1</v>
      </c>
      <c r="C79" s="192" t="n">
        <f aca="false">B79*W79</f>
        <v>0</v>
      </c>
    </row>
    <row r="80" customFormat="false" ht="12.75" hidden="false" customHeight="false" outlineLevel="0" collapsed="false">
      <c r="A80" s="192" t="e">
        <f aca="false">VLOOKUP(G80,DDEGL_USERS,2,FALSE())</f>
        <v>#N/A</v>
      </c>
      <c r="B80" s="192" t="n">
        <f aca="false">(YEAR(Q80)-YEAR(P80))*12+MONTH(Q80)-MONTH(P80)+1</f>
        <v>1</v>
      </c>
      <c r="C80" s="192" t="n">
        <f aca="false">B80*W80</f>
        <v>0</v>
      </c>
    </row>
    <row r="81" customFormat="false" ht="12.75" hidden="false" customHeight="false" outlineLevel="0" collapsed="false">
      <c r="A81" s="192" t="e">
        <f aca="false">VLOOKUP(G81,DDEGL_USERS,2,FALSE())</f>
        <v>#N/A</v>
      </c>
      <c r="B81" s="192" t="n">
        <f aca="false">(YEAR(Q81)-YEAR(P81))*12+MONTH(Q81)-MONTH(P81)+1</f>
        <v>1</v>
      </c>
      <c r="C81" s="192" t="n">
        <f aca="false">B81*W81</f>
        <v>0</v>
      </c>
    </row>
    <row r="82" customFormat="false" ht="12.75" hidden="false" customHeight="false" outlineLevel="0" collapsed="false">
      <c r="A82" s="192" t="e">
        <f aca="false">VLOOKUP(G82,DDEGL_USERS,2,FALSE())</f>
        <v>#N/A</v>
      </c>
      <c r="B82" s="192" t="n">
        <f aca="false">(YEAR(Q82)-YEAR(P82))*12+MONTH(Q82)-MONTH(P82)+1</f>
        <v>1</v>
      </c>
      <c r="C82" s="192" t="n">
        <f aca="false">B82*W82</f>
        <v>0</v>
      </c>
    </row>
    <row r="83" customFormat="false" ht="12.75" hidden="false" customHeight="false" outlineLevel="0" collapsed="false">
      <c r="A83" s="192" t="e">
        <f aca="false">VLOOKUP(G83,DDEGL_USERS,2,FALSE())</f>
        <v>#N/A</v>
      </c>
      <c r="B83" s="192" t="n">
        <f aca="false">(YEAR(Q83)-YEAR(P83))*12+MONTH(Q83)-MONTH(P83)+1</f>
        <v>1</v>
      </c>
      <c r="C83" s="192" t="n">
        <f aca="false">B83*W83</f>
        <v>0</v>
      </c>
    </row>
    <row r="84" customFormat="false" ht="12.75" hidden="false" customHeight="false" outlineLevel="0" collapsed="false">
      <c r="A84" s="192" t="e">
        <f aca="false">VLOOKUP(G84,DDEGL_USERS,2,FALSE())</f>
        <v>#N/A</v>
      </c>
      <c r="B84" s="192" t="n">
        <f aca="false">(YEAR(Q84)-YEAR(P84))*12+MONTH(Q84)-MONTH(P84)+1</f>
        <v>1</v>
      </c>
      <c r="C84" s="192" t="n">
        <f aca="false">B84*W84</f>
        <v>0</v>
      </c>
    </row>
    <row r="85" customFormat="false" ht="12.75" hidden="false" customHeight="false" outlineLevel="0" collapsed="false">
      <c r="A85" s="192" t="e">
        <f aca="false">VLOOKUP(G85,DDEGL_USERS,2,FALSE())</f>
        <v>#N/A</v>
      </c>
      <c r="B85" s="192" t="n">
        <f aca="false">(YEAR(Q85)-YEAR(P85))*12+MONTH(Q85)-MONTH(P85)+1</f>
        <v>1</v>
      </c>
      <c r="C85" s="192" t="n">
        <f aca="false">B85*W85</f>
        <v>0</v>
      </c>
    </row>
    <row r="86" customFormat="false" ht="12.75" hidden="false" customHeight="false" outlineLevel="0" collapsed="false">
      <c r="A86" s="192" t="e">
        <f aca="false">VLOOKUP(G86,DDEGL_USERS,2,FALSE())</f>
        <v>#N/A</v>
      </c>
      <c r="B86" s="192" t="n">
        <f aca="false">(YEAR(Q86)-YEAR(P86))*12+MONTH(Q86)-MONTH(P86)+1</f>
        <v>1</v>
      </c>
      <c r="C86" s="192" t="n">
        <f aca="false">B86*W86</f>
        <v>0</v>
      </c>
    </row>
    <row r="87" customFormat="false" ht="12.75" hidden="false" customHeight="false" outlineLevel="0" collapsed="false">
      <c r="A87" s="192" t="e">
        <f aca="false">VLOOKUP(G87,DDEGL_USERS,2,FALSE())</f>
        <v>#N/A</v>
      </c>
      <c r="B87" s="192" t="n">
        <f aca="false">(YEAR(Q87)-YEAR(P87))*12+MONTH(Q87)-MONTH(P87)+1</f>
        <v>1</v>
      </c>
      <c r="C87" s="192" t="n">
        <f aca="false">B87*W87</f>
        <v>0</v>
      </c>
    </row>
    <row r="88" customFormat="false" ht="12.75" hidden="false" customHeight="false" outlineLevel="0" collapsed="false">
      <c r="A88" s="192" t="e">
        <f aca="false">VLOOKUP(G88,DDEGL_USERS,2,FALSE())</f>
        <v>#N/A</v>
      </c>
      <c r="B88" s="192" t="n">
        <f aca="false">(YEAR(Q88)-YEAR(P88))*12+MONTH(Q88)-MONTH(P88)+1</f>
        <v>1</v>
      </c>
      <c r="C88" s="192" t="n">
        <f aca="false">B88*W88</f>
        <v>0</v>
      </c>
    </row>
    <row r="89" customFormat="false" ht="12.75" hidden="false" customHeight="false" outlineLevel="0" collapsed="false">
      <c r="A89" s="192" t="e">
        <f aca="false">VLOOKUP(G89,DDEGL_USERS,2,FALSE())</f>
        <v>#N/A</v>
      </c>
      <c r="B89" s="192" t="n">
        <f aca="false">(YEAR(Q89)-YEAR(P89))*12+MONTH(Q89)-MONTH(P89)+1</f>
        <v>1</v>
      </c>
      <c r="C89" s="192" t="n">
        <f aca="false">B89*W89</f>
        <v>0</v>
      </c>
    </row>
    <row r="90" customFormat="false" ht="12.75" hidden="false" customHeight="false" outlineLevel="0" collapsed="false">
      <c r="A90" s="192" t="e">
        <f aca="false">VLOOKUP(G90,DDEGL_USERS,2,FALSE())</f>
        <v>#N/A</v>
      </c>
      <c r="B90" s="192" t="n">
        <f aca="false">(YEAR(Q90)-YEAR(P90))*12+MONTH(Q90)-MONTH(P90)+1</f>
        <v>1</v>
      </c>
      <c r="C90" s="192" t="n">
        <f aca="false">B90*W90</f>
        <v>0</v>
      </c>
    </row>
    <row r="91" customFormat="false" ht="12.75" hidden="false" customHeight="false" outlineLevel="0" collapsed="false">
      <c r="A91" s="192" t="e">
        <f aca="false">VLOOKUP(G91,DDEGL_USERS,2,FALSE())</f>
        <v>#N/A</v>
      </c>
      <c r="B91" s="192" t="n">
        <f aca="false">(YEAR(Q91)-YEAR(P91))*12+MONTH(Q91)-MONTH(P91)+1</f>
        <v>1</v>
      </c>
      <c r="C91" s="192" t="n">
        <f aca="false">B91*W91</f>
        <v>0</v>
      </c>
    </row>
    <row r="92" customFormat="false" ht="12.75" hidden="false" customHeight="false" outlineLevel="0" collapsed="false">
      <c r="A92" s="192" t="e">
        <f aca="false">VLOOKUP(G92,DDEGL_USERS,2,FALSE())</f>
        <v>#N/A</v>
      </c>
      <c r="B92" s="192" t="n">
        <f aca="false">(YEAR(Q92)-YEAR(P92))*12+MONTH(Q92)-MONTH(P92)+1</f>
        <v>1</v>
      </c>
      <c r="C92" s="192" t="n">
        <f aca="false">B92*W92</f>
        <v>0</v>
      </c>
    </row>
    <row r="93" customFormat="false" ht="12.75" hidden="false" customHeight="false" outlineLevel="0" collapsed="false">
      <c r="A93" s="192" t="e">
        <f aca="false">VLOOKUP(G93,DDEGL_USERS,2,FALSE())</f>
        <v>#N/A</v>
      </c>
      <c r="B93" s="192" t="n">
        <f aca="false">(YEAR(Q93)-YEAR(P93))*12+MONTH(Q93)-MONTH(P93)+1</f>
        <v>1</v>
      </c>
      <c r="C93" s="192" t="n">
        <f aca="false">B93*W93</f>
        <v>0</v>
      </c>
    </row>
    <row r="94" customFormat="false" ht="12.75" hidden="false" customHeight="false" outlineLevel="0" collapsed="false">
      <c r="A94" s="192" t="e">
        <f aca="false">VLOOKUP(G94,DDEGL_USERS,2,FALSE())</f>
        <v>#N/A</v>
      </c>
      <c r="B94" s="192" t="n">
        <f aca="false">(YEAR(Q94)-YEAR(P94))*12+MONTH(Q94)-MONTH(P94)+1</f>
        <v>1</v>
      </c>
      <c r="C94" s="192" t="n">
        <f aca="false">B94*W94</f>
        <v>0</v>
      </c>
    </row>
    <row r="95" customFormat="false" ht="12.75" hidden="false" customHeight="false" outlineLevel="0" collapsed="false">
      <c r="A95" s="192" t="e">
        <f aca="false">VLOOKUP(G95,DDEGL_USERS,2,FALSE())</f>
        <v>#N/A</v>
      </c>
      <c r="B95" s="192" t="n">
        <f aca="false">(YEAR(Q95)-YEAR(P95))*12+MONTH(Q95)-MONTH(P95)+1</f>
        <v>1</v>
      </c>
      <c r="C95" s="192" t="n">
        <f aca="false">B95*W95</f>
        <v>0</v>
      </c>
    </row>
    <row r="96" customFormat="false" ht="12.75" hidden="false" customHeight="false" outlineLevel="0" collapsed="false">
      <c r="A96" s="192" t="e">
        <f aca="false">VLOOKUP(G96,DDEGL_USERS,2,FALSE())</f>
        <v>#N/A</v>
      </c>
      <c r="B96" s="192" t="n">
        <f aca="false">(YEAR(Q96)-YEAR(P96))*12+MONTH(Q96)-MONTH(P96)+1</f>
        <v>1</v>
      </c>
      <c r="C96" s="192" t="n">
        <f aca="false">B96*W96</f>
        <v>0</v>
      </c>
    </row>
    <row r="97" customFormat="false" ht="12.75" hidden="false" customHeight="false" outlineLevel="0" collapsed="false">
      <c r="A97" s="192" t="e">
        <f aca="false">VLOOKUP(G97,DDEGL_USERS,2,FALSE())</f>
        <v>#N/A</v>
      </c>
      <c r="B97" s="192" t="n">
        <f aca="false">(YEAR(Q97)-YEAR(P97))*12+MONTH(Q97)-MONTH(P97)+1</f>
        <v>1</v>
      </c>
      <c r="C97" s="192" t="n">
        <f aca="false">B97*W97</f>
        <v>0</v>
      </c>
    </row>
    <row r="98" customFormat="false" ht="12.75" hidden="false" customHeight="false" outlineLevel="0" collapsed="false">
      <c r="A98" s="192" t="e">
        <f aca="false">VLOOKUP(G98,DDEGL_USERS,2,FALSE())</f>
        <v>#N/A</v>
      </c>
      <c r="B98" s="192" t="n">
        <f aca="false">(YEAR(Q98)-YEAR(P98))*12+MONTH(Q98)-MONTH(P98)+1</f>
        <v>1</v>
      </c>
      <c r="C98" s="192" t="n">
        <f aca="false">B98*W98</f>
        <v>0</v>
      </c>
    </row>
    <row r="99" customFormat="false" ht="12.75" hidden="false" customHeight="false" outlineLevel="0" collapsed="false">
      <c r="A99" s="192" t="e">
        <f aca="false">VLOOKUP(G99,DDEGL_USERS,2,FALSE())</f>
        <v>#N/A</v>
      </c>
      <c r="B99" s="192" t="n">
        <f aca="false">(YEAR(Q99)-YEAR(P99))*12+MONTH(Q99)-MONTH(P99)+1</f>
        <v>1</v>
      </c>
      <c r="C99" s="192" t="n">
        <f aca="false">B99*W99</f>
        <v>0</v>
      </c>
    </row>
    <row r="100" customFormat="false" ht="12.75" hidden="false" customHeight="false" outlineLevel="0" collapsed="false">
      <c r="A100" s="192" t="e">
        <f aca="false">VLOOKUP(G100,DDEGL_USERS,2,FALSE())</f>
        <v>#N/A</v>
      </c>
      <c r="B100" s="192" t="n">
        <f aca="false">(YEAR(Q100)-YEAR(P100))*12+MONTH(Q100)-MONTH(P100)+1</f>
        <v>1</v>
      </c>
      <c r="C100" s="192" t="n">
        <f aca="false">B100*W100</f>
        <v>0</v>
      </c>
    </row>
    <row r="101" customFormat="false" ht="12.75" hidden="false" customHeight="false" outlineLevel="0" collapsed="false">
      <c r="A101" s="192" t="e">
        <f aca="false">VLOOKUP(G101,DDEGL_USERS,2,FALSE())</f>
        <v>#N/A</v>
      </c>
      <c r="B101" s="192" t="n">
        <f aca="false">(YEAR(Q101)-YEAR(P101))*12+MONTH(Q101)-MONTH(P101)+1</f>
        <v>1</v>
      </c>
      <c r="C101" s="192" t="n">
        <f aca="false">B101*W101</f>
        <v>0</v>
      </c>
    </row>
    <row r="102" customFormat="false" ht="12.75" hidden="false" customHeight="false" outlineLevel="0" collapsed="false">
      <c r="A102" s="192" t="e">
        <f aca="false">VLOOKUP(G102,DDEGL_USERS,2,FALSE())</f>
        <v>#N/A</v>
      </c>
      <c r="B102" s="192" t="n">
        <f aca="false">(YEAR(Q102)-YEAR(P102))*12+MONTH(Q102)-MONTH(P102)+1</f>
        <v>1</v>
      </c>
      <c r="C102" s="192" t="n">
        <f aca="false">B102*W102</f>
        <v>0</v>
      </c>
    </row>
    <row r="103" customFormat="false" ht="12.75" hidden="false" customHeight="false" outlineLevel="0" collapsed="false">
      <c r="A103" s="192" t="e">
        <f aca="false">VLOOKUP(G103,DDEGL_USERS,2,FALSE())</f>
        <v>#N/A</v>
      </c>
      <c r="B103" s="192" t="n">
        <f aca="false">(YEAR(Q103)-YEAR(P103))*12+MONTH(Q103)-MONTH(P103)+1</f>
        <v>1</v>
      </c>
      <c r="C103" s="192" t="n">
        <f aca="false">B103*W103</f>
        <v>0</v>
      </c>
    </row>
    <row r="104" customFormat="false" ht="12.75" hidden="false" customHeight="false" outlineLevel="0" collapsed="false">
      <c r="A104" s="192" t="e">
        <f aca="false">VLOOKUP(G104,DDEGL_USERS,2,FALSE())</f>
        <v>#N/A</v>
      </c>
      <c r="B104" s="192" t="n">
        <f aca="false">(YEAR(Q104)-YEAR(P104))*12+MONTH(Q104)-MONTH(P104)+1</f>
        <v>1</v>
      </c>
      <c r="C104" s="192" t="n">
        <f aca="false">B104*W104</f>
        <v>0</v>
      </c>
    </row>
    <row r="105" customFormat="false" ht="12.75" hidden="false" customHeight="false" outlineLevel="0" collapsed="false">
      <c r="A105" s="192" t="e">
        <f aca="false">VLOOKUP(G105,DDEGL_USERS,2,FALSE())</f>
        <v>#N/A</v>
      </c>
      <c r="B105" s="192" t="n">
        <f aca="false">(YEAR(Q105)-YEAR(P105))*12+MONTH(Q105)-MONTH(P105)+1</f>
        <v>1</v>
      </c>
      <c r="C105" s="192" t="n">
        <f aca="false">B105*W105</f>
        <v>0</v>
      </c>
    </row>
    <row r="106" customFormat="false" ht="12.75" hidden="false" customHeight="false" outlineLevel="0" collapsed="false">
      <c r="A106" s="192" t="e">
        <f aca="false">VLOOKUP(G106,DDEGL_USERS,2,FALSE())</f>
        <v>#N/A</v>
      </c>
      <c r="B106" s="192" t="n">
        <f aca="false">(YEAR(Q106)-YEAR(P106))*12+MONTH(Q106)-MONTH(P106)+1</f>
        <v>1</v>
      </c>
      <c r="C106" s="192" t="n">
        <f aca="false">B106*W106</f>
        <v>0</v>
      </c>
    </row>
    <row r="107" customFormat="false" ht="12.75" hidden="false" customHeight="false" outlineLevel="0" collapsed="false">
      <c r="A107" s="192" t="e">
        <f aca="false">VLOOKUP(G107,DDEGL_USERS,2,FALSE())</f>
        <v>#N/A</v>
      </c>
      <c r="B107" s="192" t="n">
        <f aca="false">(YEAR(Q107)-YEAR(P107))*12+MONTH(Q107)-MONTH(P107)+1</f>
        <v>1</v>
      </c>
      <c r="C107" s="192" t="n">
        <f aca="false">B107*W107</f>
        <v>0</v>
      </c>
    </row>
    <row r="108" customFormat="false" ht="12.75" hidden="false" customHeight="false" outlineLevel="0" collapsed="false">
      <c r="A108" s="192" t="e">
        <f aca="false">VLOOKUP(G108,DDEGL_USERS,2,FALSE())</f>
        <v>#N/A</v>
      </c>
      <c r="B108" s="192" t="n">
        <f aca="false">(YEAR(Q108)-YEAR(P108))*12+MONTH(Q108)-MONTH(P108)+1</f>
        <v>1</v>
      </c>
      <c r="C108" s="192" t="n">
        <f aca="false">B108*W108</f>
        <v>0</v>
      </c>
    </row>
    <row r="109" customFormat="false" ht="12.75" hidden="false" customHeight="false" outlineLevel="0" collapsed="false">
      <c r="A109" s="192" t="e">
        <f aca="false">VLOOKUP(G109,DDEGL_USERS,2,FALSE())</f>
        <v>#N/A</v>
      </c>
      <c r="B109" s="192" t="n">
        <f aca="false">(YEAR(Q109)-YEAR(P109))*12+MONTH(Q109)-MONTH(P109)+1</f>
        <v>1</v>
      </c>
      <c r="C109" s="192" t="n">
        <f aca="false">B109*W109</f>
        <v>0</v>
      </c>
    </row>
    <row r="110" customFormat="false" ht="12.75" hidden="false" customHeight="false" outlineLevel="0" collapsed="false">
      <c r="A110" s="192" t="e">
        <f aca="false">VLOOKUP(G110,DDEGL_USERS,2,FALSE())</f>
        <v>#N/A</v>
      </c>
      <c r="B110" s="192" t="n">
        <f aca="false">(YEAR(Q110)-YEAR(P110))*12+MONTH(Q110)-MONTH(P110)+1</f>
        <v>1</v>
      </c>
      <c r="C110" s="192" t="n">
        <f aca="false">B110*W110</f>
        <v>0</v>
      </c>
    </row>
    <row r="111" customFormat="false" ht="12.75" hidden="false" customHeight="false" outlineLevel="0" collapsed="false">
      <c r="A111" s="192" t="e">
        <f aca="false">VLOOKUP(G111,DDEGL_USERS,2,FALSE())</f>
        <v>#N/A</v>
      </c>
      <c r="B111" s="192" t="n">
        <f aca="false">(YEAR(Q111)-YEAR(P111))*12+MONTH(Q111)-MONTH(P111)+1</f>
        <v>1</v>
      </c>
      <c r="C111" s="192" t="n">
        <f aca="false">B111*W111</f>
        <v>0</v>
      </c>
    </row>
    <row r="112" customFormat="false" ht="12.75" hidden="false" customHeight="false" outlineLevel="0" collapsed="false">
      <c r="A112" s="192" t="e">
        <f aca="false">VLOOKUP(G112,DDEGL_USERS,2,FALSE())</f>
        <v>#N/A</v>
      </c>
      <c r="B112" s="192" t="n">
        <f aca="false">(YEAR(Q112)-YEAR(P112))*12+MONTH(Q112)-MONTH(P112)+1</f>
        <v>1</v>
      </c>
      <c r="C112" s="192" t="n">
        <f aca="false">B112*W112</f>
        <v>0</v>
      </c>
    </row>
    <row r="113" customFormat="false" ht="12.75" hidden="false" customHeight="false" outlineLevel="0" collapsed="false">
      <c r="A113" s="192" t="e">
        <f aca="false">VLOOKUP(G113,DDEGL_USERS,2,FALSE())</f>
        <v>#N/A</v>
      </c>
      <c r="B113" s="192" t="n">
        <f aca="false">(YEAR(Q113)-YEAR(P113))*12+MONTH(Q113)-MONTH(P113)+1</f>
        <v>1</v>
      </c>
      <c r="C113" s="192" t="n">
        <f aca="false">B113*W113</f>
        <v>0</v>
      </c>
    </row>
    <row r="114" customFormat="false" ht="12.75" hidden="false" customHeight="false" outlineLevel="0" collapsed="false">
      <c r="A114" s="192" t="e">
        <f aca="false">VLOOKUP(G114,DDEGL_USERS,2,FALSE())</f>
        <v>#N/A</v>
      </c>
      <c r="B114" s="192" t="n">
        <f aca="false">(YEAR(Q114)-YEAR(P114))*12+MONTH(Q114)-MONTH(P114)+1</f>
        <v>1</v>
      </c>
      <c r="C114" s="192" t="n">
        <f aca="false">B114*W114</f>
        <v>0</v>
      </c>
    </row>
    <row r="115" customFormat="false" ht="12.75" hidden="false" customHeight="false" outlineLevel="0" collapsed="false">
      <c r="A115" s="192" t="e">
        <f aca="false">VLOOKUP(G115,DDEGL_USERS,2,FALSE())</f>
        <v>#N/A</v>
      </c>
      <c r="B115" s="192" t="n">
        <f aca="false">(YEAR(Q115)-YEAR(P115))*12+MONTH(Q115)-MONTH(P115)+1</f>
        <v>1</v>
      </c>
      <c r="C115" s="192" t="n">
        <f aca="false">B115*W115</f>
        <v>0</v>
      </c>
    </row>
    <row r="116" customFormat="false" ht="12.75" hidden="false" customHeight="false" outlineLevel="0" collapsed="false">
      <c r="A116" s="192" t="e">
        <f aca="false">VLOOKUP(G116,DDEGL_USERS,2,FALSE())</f>
        <v>#N/A</v>
      </c>
      <c r="B116" s="192" t="n">
        <f aca="false">(YEAR(Q116)-YEAR(P116))*12+MONTH(Q116)-MONTH(P116)+1</f>
        <v>1</v>
      </c>
      <c r="C116" s="192" t="n">
        <f aca="false">B116*W116</f>
        <v>0</v>
      </c>
    </row>
    <row r="117" customFormat="false" ht="12.75" hidden="false" customHeight="false" outlineLevel="0" collapsed="false">
      <c r="A117" s="192" t="e">
        <f aca="false">VLOOKUP(G117,DDEGL_USERS,2,FALSE())</f>
        <v>#N/A</v>
      </c>
      <c r="B117" s="192" t="n">
        <f aca="false">(YEAR(Q117)-YEAR(P117))*12+MONTH(Q117)-MONTH(P117)+1</f>
        <v>1</v>
      </c>
      <c r="C117" s="192" t="n">
        <f aca="false">B117*W117</f>
        <v>0</v>
      </c>
    </row>
    <row r="118" customFormat="false" ht="12.75" hidden="false" customHeight="false" outlineLevel="0" collapsed="false">
      <c r="A118" s="192" t="e">
        <f aca="false">VLOOKUP(G118,DDEGL_USERS,2,FALSE())</f>
        <v>#N/A</v>
      </c>
      <c r="B118" s="192" t="n">
        <f aca="false">(YEAR(Q118)-YEAR(P118))*12+MONTH(Q118)-MONTH(P118)+1</f>
        <v>1</v>
      </c>
      <c r="C118" s="192" t="n">
        <f aca="false">B118*W118</f>
        <v>0</v>
      </c>
    </row>
    <row r="119" customFormat="false" ht="12.75" hidden="false" customHeight="false" outlineLevel="0" collapsed="false">
      <c r="A119" s="192" t="e">
        <f aca="false">VLOOKUP(G119,DDEGL_USERS,2,FALSE())</f>
        <v>#N/A</v>
      </c>
      <c r="B119" s="192" t="n">
        <f aca="false">(YEAR(Q119)-YEAR(P119))*12+MONTH(Q119)-MONTH(P119)+1</f>
        <v>1</v>
      </c>
      <c r="C119" s="192" t="n">
        <f aca="false">B119*W119</f>
        <v>0</v>
      </c>
    </row>
    <row r="120" customFormat="false" ht="12.75" hidden="false" customHeight="false" outlineLevel="0" collapsed="false">
      <c r="A120" s="192" t="e">
        <f aca="false">VLOOKUP(G120,DDEGL_USERS,2,FALSE())</f>
        <v>#N/A</v>
      </c>
      <c r="B120" s="192" t="n">
        <f aca="false">(YEAR(Q120)-YEAR(P120))*12+MONTH(Q120)-MONTH(P120)+1</f>
        <v>1</v>
      </c>
      <c r="C120" s="192" t="n">
        <f aca="false">B120*W120</f>
        <v>0</v>
      </c>
    </row>
    <row r="121" customFormat="false" ht="12.75" hidden="false" customHeight="false" outlineLevel="0" collapsed="false">
      <c r="A121" s="192" t="e">
        <f aca="false">VLOOKUP(G121,DDEGL_USERS,2,FALSE())</f>
        <v>#N/A</v>
      </c>
      <c r="B121" s="192" t="n">
        <f aca="false">(YEAR(Q121)-YEAR(P121))*12+MONTH(Q121)-MONTH(P121)+1</f>
        <v>1</v>
      </c>
      <c r="C121" s="192" t="n">
        <f aca="false">B121*W121</f>
        <v>0</v>
      </c>
    </row>
    <row r="122" customFormat="false" ht="12.75" hidden="false" customHeight="false" outlineLevel="0" collapsed="false">
      <c r="A122" s="192" t="e">
        <f aca="false">VLOOKUP(G122,DDEGL_USERS,2,FALSE())</f>
        <v>#N/A</v>
      </c>
      <c r="B122" s="192" t="n">
        <f aca="false">(YEAR(Q122)-YEAR(P122))*12+MONTH(Q122)-MONTH(P122)+1</f>
        <v>1</v>
      </c>
      <c r="C122" s="192" t="n">
        <f aca="false">B122*W122</f>
        <v>0</v>
      </c>
    </row>
    <row r="123" customFormat="false" ht="12.75" hidden="false" customHeight="false" outlineLevel="0" collapsed="false">
      <c r="A123" s="192" t="e">
        <f aca="false">VLOOKUP(G123,DDEGL_USERS,2,FALSE())</f>
        <v>#N/A</v>
      </c>
      <c r="B123" s="192" t="n">
        <f aca="false">(YEAR(Q123)-YEAR(P123))*12+MONTH(Q123)-MONTH(P123)+1</f>
        <v>1</v>
      </c>
      <c r="C123" s="192" t="n">
        <f aca="false">B123*W123</f>
        <v>0</v>
      </c>
    </row>
    <row r="124" customFormat="false" ht="12.75" hidden="false" customHeight="false" outlineLevel="0" collapsed="false">
      <c r="A124" s="192" t="e">
        <f aca="false">VLOOKUP(G124,DDEGL_USERS,2,FALSE())</f>
        <v>#N/A</v>
      </c>
      <c r="B124" s="192" t="n">
        <f aca="false">(YEAR(Q124)-YEAR(P124))*12+MONTH(Q124)-MONTH(P124)+1</f>
        <v>1</v>
      </c>
      <c r="C124" s="192" t="n">
        <f aca="false">B124*W124</f>
        <v>0</v>
      </c>
    </row>
    <row r="125" customFormat="false" ht="12.75" hidden="false" customHeight="false" outlineLevel="0" collapsed="false">
      <c r="A125" s="192" t="e">
        <f aca="false">VLOOKUP(G125,DDEGL_USERS,2,FALSE())</f>
        <v>#N/A</v>
      </c>
      <c r="B125" s="192" t="n">
        <f aca="false">(YEAR(Q125)-YEAR(P125))*12+MONTH(Q125)-MONTH(P125)+1</f>
        <v>1</v>
      </c>
      <c r="C125" s="192" t="n">
        <f aca="false">B125*W125</f>
        <v>0</v>
      </c>
    </row>
    <row r="126" customFormat="false" ht="12.75" hidden="false" customHeight="false" outlineLevel="0" collapsed="false">
      <c r="A126" s="192" t="e">
        <f aca="false">VLOOKUP(G126,DDEGL_USERS,2,FALSE())</f>
        <v>#N/A</v>
      </c>
      <c r="B126" s="192" t="n">
        <f aca="false">(YEAR(Q126)-YEAR(P126))*12+MONTH(Q126)-MONTH(P126)+1</f>
        <v>1</v>
      </c>
      <c r="C126" s="192" t="n">
        <f aca="false">B126*W126</f>
        <v>0</v>
      </c>
    </row>
    <row r="127" customFormat="false" ht="12.75" hidden="false" customHeight="false" outlineLevel="0" collapsed="false">
      <c r="A127" s="192" t="e">
        <f aca="false">VLOOKUP(G127,DDEGL_USERS,2,FALSE())</f>
        <v>#N/A</v>
      </c>
      <c r="B127" s="192" t="n">
        <f aca="false">(YEAR(Q127)-YEAR(P127))*12+MONTH(Q127)-MONTH(P127)+1</f>
        <v>1</v>
      </c>
      <c r="C127" s="192" t="n">
        <f aca="false">B127*W127</f>
        <v>0</v>
      </c>
    </row>
    <row r="128" customFormat="false" ht="12.75" hidden="false" customHeight="false" outlineLevel="0" collapsed="false">
      <c r="A128" s="192" t="e">
        <f aca="false">VLOOKUP(G128,DDEGL_USERS,2,FALSE())</f>
        <v>#N/A</v>
      </c>
      <c r="B128" s="192" t="n">
        <f aca="false">(YEAR(Q128)-YEAR(P128))*12+MONTH(Q128)-MONTH(P128)+1</f>
        <v>1</v>
      </c>
      <c r="C128" s="192" t="n">
        <f aca="false">B128*W128</f>
        <v>0</v>
      </c>
    </row>
    <row r="129" customFormat="false" ht="12.75" hidden="false" customHeight="false" outlineLevel="0" collapsed="false">
      <c r="A129" s="192" t="e">
        <f aca="false">VLOOKUP(G129,DDEGL_USERS,2,FALSE())</f>
        <v>#N/A</v>
      </c>
      <c r="B129" s="192" t="n">
        <f aca="false">(YEAR(Q129)-YEAR(P129))*12+MONTH(Q129)-MONTH(P129)+1</f>
        <v>1</v>
      </c>
      <c r="C129" s="192" t="n">
        <f aca="false">B129*W129</f>
        <v>0</v>
      </c>
    </row>
    <row r="130" customFormat="false" ht="12.75" hidden="false" customHeight="false" outlineLevel="0" collapsed="false">
      <c r="A130" s="192" t="e">
        <f aca="false">VLOOKUP(G130,DDEGL_USERS,2,FALSE())</f>
        <v>#N/A</v>
      </c>
      <c r="B130" s="192" t="n">
        <f aca="false">(YEAR(Q130)-YEAR(P130))*12+MONTH(Q130)-MONTH(P130)+1</f>
        <v>1</v>
      </c>
      <c r="C130" s="192" t="n">
        <f aca="false">B130*W130</f>
        <v>0</v>
      </c>
    </row>
    <row r="131" customFormat="false" ht="12.75" hidden="false" customHeight="false" outlineLevel="0" collapsed="false">
      <c r="A131" s="192" t="e">
        <f aca="false">VLOOKUP(G131,DDEGL_USERS,2,FALSE())</f>
        <v>#N/A</v>
      </c>
      <c r="B131" s="192" t="n">
        <f aca="false">(YEAR(Q131)-YEAR(P131))*12+MONTH(Q131)-MONTH(P131)+1</f>
        <v>1</v>
      </c>
      <c r="C131" s="192" t="n">
        <f aca="false">B131*W131</f>
        <v>0</v>
      </c>
    </row>
    <row r="132" customFormat="false" ht="12.75" hidden="false" customHeight="false" outlineLevel="0" collapsed="false">
      <c r="A132" s="192" t="e">
        <f aca="false">VLOOKUP(G132,DDEGL_USERS,2,FALSE())</f>
        <v>#N/A</v>
      </c>
      <c r="B132" s="192" t="n">
        <f aca="false">(YEAR(Q132)-YEAR(P132))*12+MONTH(Q132)-MONTH(P132)+1</f>
        <v>1</v>
      </c>
      <c r="C132" s="192" t="n">
        <f aca="false">B132*W132</f>
        <v>0</v>
      </c>
    </row>
    <row r="133" customFormat="false" ht="12.75" hidden="false" customHeight="false" outlineLevel="0" collapsed="false">
      <c r="A133" s="192" t="e">
        <f aca="false">VLOOKUP(G133,DDEGL_USERS,2,FALSE())</f>
        <v>#N/A</v>
      </c>
      <c r="B133" s="192" t="n">
        <f aca="false">(YEAR(Q133)-YEAR(P133))*12+MONTH(Q133)-MONTH(P133)+1</f>
        <v>1</v>
      </c>
      <c r="C133" s="192" t="n">
        <f aca="false">B133*W133</f>
        <v>0</v>
      </c>
    </row>
    <row r="134" customFormat="false" ht="12.75" hidden="false" customHeight="false" outlineLevel="0" collapsed="false">
      <c r="A134" s="192" t="e">
        <f aca="false">VLOOKUP(G134,DDEGL_USERS,2,FALSE())</f>
        <v>#N/A</v>
      </c>
      <c r="B134" s="192" t="n">
        <f aca="false">(YEAR(Q134)-YEAR(P134))*12+MONTH(Q134)-MONTH(P134)+1</f>
        <v>1</v>
      </c>
      <c r="C134" s="192" t="n">
        <f aca="false">B134*W134</f>
        <v>0</v>
      </c>
    </row>
    <row r="135" customFormat="false" ht="12.75" hidden="false" customHeight="false" outlineLevel="0" collapsed="false">
      <c r="A135" s="192" t="e">
        <f aca="false">VLOOKUP(G135,DDEGL_USERS,2,FALSE())</f>
        <v>#N/A</v>
      </c>
      <c r="B135" s="192" t="n">
        <f aca="false">(YEAR(Q135)-YEAR(P135))*12+MONTH(Q135)-MONTH(P135)+1</f>
        <v>1</v>
      </c>
      <c r="C135" s="192" t="n">
        <f aca="false">B135*W135</f>
        <v>0</v>
      </c>
    </row>
    <row r="136" customFormat="false" ht="12.75" hidden="false" customHeight="false" outlineLevel="0" collapsed="false">
      <c r="A136" s="192" t="e">
        <f aca="false">VLOOKUP(G136,DDEGL_USERS,2,FALSE())</f>
        <v>#N/A</v>
      </c>
      <c r="B136" s="192" t="n">
        <f aca="false">(YEAR(Q136)-YEAR(P136))*12+MONTH(Q136)-MONTH(P136)+1</f>
        <v>1</v>
      </c>
      <c r="C136" s="192" t="n">
        <f aca="false">B136*W136</f>
        <v>0</v>
      </c>
    </row>
    <row r="137" customFormat="false" ht="12.75" hidden="false" customHeight="false" outlineLevel="0" collapsed="false">
      <c r="A137" s="192" t="e">
        <f aca="false">VLOOKUP(G137,DDEGL_USERS,2,FALSE())</f>
        <v>#N/A</v>
      </c>
      <c r="B137" s="192" t="n">
        <f aca="false">(YEAR(Q137)-YEAR(P137))*12+MONTH(Q137)-MONTH(P137)+1</f>
        <v>1</v>
      </c>
      <c r="C137" s="192" t="n">
        <f aca="false">B137*W137</f>
        <v>0</v>
      </c>
    </row>
    <row r="138" customFormat="false" ht="12.75" hidden="false" customHeight="false" outlineLevel="0" collapsed="false">
      <c r="A138" s="192" t="e">
        <f aca="false">VLOOKUP(G138,DDEGL_USERS,2,FALSE())</f>
        <v>#N/A</v>
      </c>
      <c r="B138" s="192" t="n">
        <f aca="false">(YEAR(Q138)-YEAR(P138))*12+MONTH(Q138)-MONTH(P138)+1</f>
        <v>1</v>
      </c>
      <c r="C138" s="192" t="n">
        <f aca="false">B138*W138</f>
        <v>0</v>
      </c>
    </row>
    <row r="139" customFormat="false" ht="12.75" hidden="false" customHeight="false" outlineLevel="0" collapsed="false">
      <c r="A139" s="192" t="e">
        <f aca="false">VLOOKUP(G139,DDEGL_USERS,2,FALSE())</f>
        <v>#N/A</v>
      </c>
      <c r="B139" s="192" t="n">
        <f aca="false">(YEAR(Q139)-YEAR(P139))*12+MONTH(Q139)-MONTH(P139)+1</f>
        <v>1</v>
      </c>
      <c r="C139" s="192" t="n">
        <f aca="false">B139*W139</f>
        <v>0</v>
      </c>
    </row>
    <row r="140" customFormat="false" ht="12.75" hidden="false" customHeight="false" outlineLevel="0" collapsed="false">
      <c r="A140" s="192" t="e">
        <f aca="false">VLOOKUP(G140,DDEGL_USERS,2,FALSE())</f>
        <v>#N/A</v>
      </c>
      <c r="B140" s="192" t="n">
        <f aca="false">(YEAR(Q140)-YEAR(P140))*12+MONTH(Q140)-MONTH(P140)+1</f>
        <v>1</v>
      </c>
      <c r="C140" s="192" t="n">
        <f aca="false">B140*W140</f>
        <v>0</v>
      </c>
    </row>
    <row r="141" customFormat="false" ht="12.75" hidden="false" customHeight="false" outlineLevel="0" collapsed="false">
      <c r="A141" s="192" t="e">
        <f aca="false">VLOOKUP(G141,DDEGL_USERS,2,FALSE())</f>
        <v>#N/A</v>
      </c>
      <c r="B141" s="192" t="n">
        <f aca="false">(YEAR(Q141)-YEAR(P141))*12+MONTH(Q141)-MONTH(P141)+1</f>
        <v>1</v>
      </c>
      <c r="C141" s="192" t="n">
        <f aca="false">B141*W141</f>
        <v>0</v>
      </c>
    </row>
    <row r="142" customFormat="false" ht="12.75" hidden="false" customHeight="false" outlineLevel="0" collapsed="false">
      <c r="A142" s="192" t="e">
        <f aca="false">VLOOKUP(G142,DDEGL_USERS,2,FALSE())</f>
        <v>#N/A</v>
      </c>
      <c r="B142" s="192" t="n">
        <f aca="false">(YEAR(Q142)-YEAR(P142))*12+MONTH(Q142)-MONTH(P142)+1</f>
        <v>1</v>
      </c>
      <c r="C142" s="192" t="n">
        <f aca="false">B142*W142</f>
        <v>0</v>
      </c>
    </row>
    <row r="143" customFormat="false" ht="12.75" hidden="false" customHeight="false" outlineLevel="0" collapsed="false">
      <c r="A143" s="192" t="e">
        <f aca="false">VLOOKUP(G143,DDEGL_USERS,2,FALSE())</f>
        <v>#N/A</v>
      </c>
      <c r="B143" s="192" t="n">
        <f aca="false">(YEAR(Q143)-YEAR(P143))*12+MONTH(Q143)-MONTH(P143)+1</f>
        <v>1</v>
      </c>
      <c r="C143" s="192" t="n">
        <f aca="false">B143*W143</f>
        <v>0</v>
      </c>
    </row>
    <row r="144" customFormat="false" ht="12.75" hidden="false" customHeight="false" outlineLevel="0" collapsed="false">
      <c r="A144" s="192" t="e">
        <f aca="false">VLOOKUP(G144,DDEGL_USERS,2,FALSE())</f>
        <v>#N/A</v>
      </c>
      <c r="B144" s="192" t="n">
        <f aca="false">(YEAR(Q144)-YEAR(P144))*12+MONTH(Q144)-MONTH(P144)+1</f>
        <v>1</v>
      </c>
      <c r="C144" s="192" t="n">
        <f aca="false">B144*W144</f>
        <v>0</v>
      </c>
    </row>
    <row r="145" customFormat="false" ht="12.75" hidden="false" customHeight="false" outlineLevel="0" collapsed="false">
      <c r="A145" s="192" t="e">
        <f aca="false">VLOOKUP(G145,DDEGL_USERS,2,FALSE())</f>
        <v>#N/A</v>
      </c>
      <c r="B145" s="192" t="n">
        <f aca="false">(YEAR(Q145)-YEAR(P145))*12+MONTH(Q145)-MONTH(P145)+1</f>
        <v>1</v>
      </c>
      <c r="C145" s="192" t="n">
        <f aca="false">B145*W145</f>
        <v>0</v>
      </c>
    </row>
    <row r="146" customFormat="false" ht="12.75" hidden="false" customHeight="false" outlineLevel="0" collapsed="false">
      <c r="A146" s="192" t="e">
        <f aca="false">VLOOKUP(G146,DDEGL_USERS,2,FALSE())</f>
        <v>#N/A</v>
      </c>
      <c r="B146" s="192" t="n">
        <f aca="false">(YEAR(Q146)-YEAR(P146))*12+MONTH(Q146)-MONTH(P146)+1</f>
        <v>1</v>
      </c>
      <c r="C146" s="192" t="n">
        <f aca="false">B146*W146</f>
        <v>0</v>
      </c>
    </row>
    <row r="147" customFormat="false" ht="12.75" hidden="false" customHeight="false" outlineLevel="0" collapsed="false">
      <c r="A147" s="192" t="e">
        <f aca="false">VLOOKUP(G147,DDEGL_USERS,2,FALSE())</f>
        <v>#N/A</v>
      </c>
      <c r="B147" s="192" t="n">
        <f aca="false">(YEAR(Q147)-YEAR(P147))*12+MONTH(Q147)-MONTH(P147)+1</f>
        <v>1</v>
      </c>
      <c r="C147" s="192" t="n">
        <f aca="false">B147*W147</f>
        <v>0</v>
      </c>
    </row>
    <row r="148" customFormat="false" ht="12.75" hidden="false" customHeight="false" outlineLevel="0" collapsed="false">
      <c r="A148" s="192" t="e">
        <f aca="false">VLOOKUP(G148,DDEGL_USERS,2,FALSE())</f>
        <v>#N/A</v>
      </c>
      <c r="B148" s="192" t="n">
        <f aca="false">(YEAR(Q148)-YEAR(P148))*12+MONTH(Q148)-MONTH(P148)+1</f>
        <v>1</v>
      </c>
      <c r="C148" s="192" t="n">
        <f aca="false">B148*W148</f>
        <v>0</v>
      </c>
    </row>
    <row r="149" customFormat="false" ht="12.75" hidden="false" customHeight="false" outlineLevel="0" collapsed="false">
      <c r="A149" s="192" t="e">
        <f aca="false">VLOOKUP(G149,DDEGL_USERS,2,FALSE())</f>
        <v>#N/A</v>
      </c>
      <c r="B149" s="192" t="n">
        <f aca="false">(YEAR(Q149)-YEAR(P149))*12+MONTH(Q149)-MONTH(P149)+1</f>
        <v>1</v>
      </c>
      <c r="C149" s="192" t="n">
        <f aca="false">B149*W149</f>
        <v>0</v>
      </c>
    </row>
    <row r="150" customFormat="false" ht="12.75" hidden="false" customHeight="false" outlineLevel="0" collapsed="false">
      <c r="A150" s="192" t="e">
        <f aca="false">VLOOKUP(G150,DDEGL_USERS,2,FALSE())</f>
        <v>#N/A</v>
      </c>
      <c r="B150" s="192" t="n">
        <f aca="false">(YEAR(Q150)-YEAR(P150))*12+MONTH(Q150)-MONTH(P150)+1</f>
        <v>1</v>
      </c>
      <c r="C150" s="192" t="n">
        <f aca="false">B150*W150</f>
        <v>0</v>
      </c>
    </row>
    <row r="151" customFormat="false" ht="12.75" hidden="false" customHeight="false" outlineLevel="0" collapsed="false">
      <c r="A151" s="192" t="e">
        <f aca="false">VLOOKUP(G151,DDEGL_USERS,2,FALSE())</f>
        <v>#N/A</v>
      </c>
      <c r="B151" s="192" t="n">
        <f aca="false">(YEAR(Q151)-YEAR(P151))*12+MONTH(Q151)-MONTH(P151)+1</f>
        <v>1</v>
      </c>
      <c r="C151" s="192" t="n">
        <f aca="false">B151*W151</f>
        <v>0</v>
      </c>
    </row>
    <row r="152" customFormat="false" ht="12.75" hidden="false" customHeight="false" outlineLevel="0" collapsed="false">
      <c r="A152" s="192" t="e">
        <f aca="false">VLOOKUP(G152,DDEGL_USERS,2,FALSE())</f>
        <v>#N/A</v>
      </c>
      <c r="B152" s="192" t="n">
        <f aca="false">(YEAR(Q152)-YEAR(P152))*12+MONTH(Q152)-MONTH(P152)+1</f>
        <v>1</v>
      </c>
      <c r="C152" s="192" t="n">
        <f aca="false">B152*W152</f>
        <v>0</v>
      </c>
    </row>
    <row r="153" customFormat="false" ht="12.75" hidden="false" customHeight="false" outlineLevel="0" collapsed="false">
      <c r="A153" s="192" t="e">
        <f aca="false">VLOOKUP(G153,DDEGL_USERS,2,FALSE())</f>
        <v>#N/A</v>
      </c>
      <c r="B153" s="192" t="n">
        <f aca="false">(YEAR(Q153)-YEAR(P153))*12+MONTH(Q153)-MONTH(P153)+1</f>
        <v>1</v>
      </c>
      <c r="C153" s="192" t="n">
        <f aca="false">B153*W153</f>
        <v>0</v>
      </c>
    </row>
    <row r="154" customFormat="false" ht="12.75" hidden="false" customHeight="false" outlineLevel="0" collapsed="false">
      <c r="A154" s="192" t="e">
        <f aca="false">VLOOKUP(G154,DDEGL_USERS,2,FALSE())</f>
        <v>#N/A</v>
      </c>
      <c r="B154" s="192" t="n">
        <f aca="false">(YEAR(Q154)-YEAR(P154))*12+MONTH(Q154)-MONTH(P154)+1</f>
        <v>1</v>
      </c>
      <c r="C154" s="192" t="n">
        <f aca="false">B154*W154</f>
        <v>0</v>
      </c>
    </row>
    <row r="155" customFormat="false" ht="12.75" hidden="false" customHeight="false" outlineLevel="0" collapsed="false">
      <c r="A155" s="192" t="e">
        <f aca="false">VLOOKUP(G155,DDEGL_USERS,2,FALSE())</f>
        <v>#N/A</v>
      </c>
      <c r="B155" s="192" t="n">
        <f aca="false">(YEAR(Q155)-YEAR(P155))*12+MONTH(Q155)-MONTH(P155)+1</f>
        <v>1</v>
      </c>
      <c r="C155" s="192" t="n">
        <f aca="false">B155*W155</f>
        <v>0</v>
      </c>
    </row>
    <row r="156" customFormat="false" ht="12.75" hidden="false" customHeight="false" outlineLevel="0" collapsed="false">
      <c r="A156" s="192" t="e">
        <f aca="false">VLOOKUP(G156,DDEGL_USERS,2,FALSE())</f>
        <v>#N/A</v>
      </c>
      <c r="B156" s="192" t="n">
        <f aca="false">(YEAR(Q156)-YEAR(P156))*12+MONTH(Q156)-MONTH(P156)+1</f>
        <v>1</v>
      </c>
      <c r="C156" s="192" t="n">
        <f aca="false">B156*W156</f>
        <v>0</v>
      </c>
    </row>
    <row r="157" customFormat="false" ht="12.75" hidden="false" customHeight="false" outlineLevel="0" collapsed="false">
      <c r="A157" s="192" t="e">
        <f aca="false">VLOOKUP(G157,DDEGL_USERS,2,FALSE())</f>
        <v>#N/A</v>
      </c>
      <c r="B157" s="192" t="n">
        <f aca="false">(YEAR(Q157)-YEAR(P157))*12+MONTH(Q157)-MONTH(P157)+1</f>
        <v>1</v>
      </c>
      <c r="C157" s="192" t="n">
        <f aca="false">B157*W157</f>
        <v>0</v>
      </c>
    </row>
    <row r="158" customFormat="false" ht="12.75" hidden="false" customHeight="false" outlineLevel="0" collapsed="false">
      <c r="A158" s="192" t="e">
        <f aca="false">VLOOKUP(G158,DDEGL_USERS,2,FALSE())</f>
        <v>#N/A</v>
      </c>
      <c r="B158" s="192" t="n">
        <f aca="false">(YEAR(Q158)-YEAR(P158))*12+MONTH(Q158)-MONTH(P158)+1</f>
        <v>1</v>
      </c>
      <c r="C158" s="192" t="n">
        <f aca="false">B158*W158</f>
        <v>0</v>
      </c>
    </row>
    <row r="159" customFormat="false" ht="12.75" hidden="false" customHeight="false" outlineLevel="0" collapsed="false">
      <c r="A159" s="192" t="e">
        <f aca="false">VLOOKUP(G159,DDEGL_USERS,2,FALSE())</f>
        <v>#N/A</v>
      </c>
      <c r="B159" s="192" t="n">
        <f aca="false">(YEAR(Q159)-YEAR(P159))*12+MONTH(Q159)-MONTH(P159)+1</f>
        <v>1</v>
      </c>
      <c r="C159" s="192" t="n">
        <f aca="false">B159*W159</f>
        <v>0</v>
      </c>
    </row>
    <row r="160" customFormat="false" ht="12.75" hidden="false" customHeight="false" outlineLevel="0" collapsed="false">
      <c r="A160" s="192" t="e">
        <f aca="false">VLOOKUP(G160,DDEGL_USERS,2,FALSE())</f>
        <v>#N/A</v>
      </c>
      <c r="B160" s="192" t="n">
        <f aca="false">(YEAR(Q160)-YEAR(P160))*12+MONTH(Q160)-MONTH(P160)+1</f>
        <v>1</v>
      </c>
      <c r="C160" s="192" t="n">
        <f aca="false">B160*W160</f>
        <v>0</v>
      </c>
    </row>
    <row r="161" customFormat="false" ht="12.75" hidden="false" customHeight="false" outlineLevel="0" collapsed="false">
      <c r="A161" s="192" t="e">
        <f aca="false">VLOOKUP(G161,DDEGL_USERS,2,FALSE())</f>
        <v>#N/A</v>
      </c>
      <c r="B161" s="192" t="n">
        <f aca="false">(YEAR(Q161)-YEAR(P161))*12+MONTH(Q161)-MONTH(P161)+1</f>
        <v>1</v>
      </c>
      <c r="C161" s="192" t="n">
        <f aca="false">B161*W161</f>
        <v>0</v>
      </c>
    </row>
    <row r="162" customFormat="false" ht="12.75" hidden="false" customHeight="false" outlineLevel="0" collapsed="false">
      <c r="A162" s="192" t="e">
        <f aca="false">VLOOKUP(G162,DDEGL_USERS,2,FALSE())</f>
        <v>#N/A</v>
      </c>
      <c r="B162" s="192" t="n">
        <f aca="false">(YEAR(Q162)-YEAR(P162))*12+MONTH(Q162)-MONTH(P162)+1</f>
        <v>1</v>
      </c>
      <c r="C162" s="192" t="n">
        <f aca="false">B162*W162</f>
        <v>0</v>
      </c>
    </row>
    <row r="163" customFormat="false" ht="12.75" hidden="false" customHeight="false" outlineLevel="0" collapsed="false">
      <c r="A163" s="192" t="e">
        <f aca="false">VLOOKUP(G163,DDEGL_USERS,2,FALSE())</f>
        <v>#N/A</v>
      </c>
      <c r="B163" s="192" t="n">
        <f aca="false">(YEAR(Q163)-YEAR(P163))*12+MONTH(Q163)-MONTH(P163)+1</f>
        <v>1</v>
      </c>
      <c r="C163" s="192" t="n">
        <f aca="false">B163*W163</f>
        <v>0</v>
      </c>
    </row>
    <row r="164" customFormat="false" ht="12.75" hidden="false" customHeight="false" outlineLevel="0" collapsed="false">
      <c r="A164" s="192" t="e">
        <f aca="false">VLOOKUP(G164,DDEGL_USERS,2,FALSE())</f>
        <v>#N/A</v>
      </c>
      <c r="B164" s="192" t="n">
        <f aca="false">(YEAR(Q164)-YEAR(P164))*12+MONTH(Q164)-MONTH(P164)+1</f>
        <v>1</v>
      </c>
      <c r="C164" s="192" t="n">
        <f aca="false">B164*W164</f>
        <v>0</v>
      </c>
    </row>
    <row r="165" customFormat="false" ht="12.75" hidden="false" customHeight="false" outlineLevel="0" collapsed="false">
      <c r="A165" s="192" t="e">
        <f aca="false">VLOOKUP(G165,DDEGL_USERS,2,FALSE())</f>
        <v>#N/A</v>
      </c>
      <c r="B165" s="192" t="n">
        <f aca="false">(YEAR(Q165)-YEAR(P165))*12+MONTH(Q165)-MONTH(P165)+1</f>
        <v>1</v>
      </c>
      <c r="C165" s="192" t="n">
        <f aca="false">B165*W165</f>
        <v>0</v>
      </c>
    </row>
    <row r="166" customFormat="false" ht="12.75" hidden="false" customHeight="false" outlineLevel="0" collapsed="false">
      <c r="A166" s="192" t="e">
        <f aca="false">VLOOKUP(G166,DDEGL_USERS,2,FALSE())</f>
        <v>#N/A</v>
      </c>
      <c r="B166" s="192" t="n">
        <f aca="false">(YEAR(Q166)-YEAR(P166))*12+MONTH(Q166)-MONTH(P166)+1</f>
        <v>1</v>
      </c>
      <c r="C166" s="192" t="n">
        <f aca="false">B166*W166</f>
        <v>0</v>
      </c>
    </row>
    <row r="167" customFormat="false" ht="12.75" hidden="false" customHeight="false" outlineLevel="0" collapsed="false">
      <c r="A167" s="192" t="e">
        <f aca="false">VLOOKUP(G167,DDEGL_USERS,2,FALSE())</f>
        <v>#N/A</v>
      </c>
      <c r="B167" s="192" t="n">
        <f aca="false">(YEAR(Q167)-YEAR(P167))*12+MONTH(Q167)-MONTH(P167)+1</f>
        <v>1</v>
      </c>
      <c r="C167" s="192" t="n">
        <f aca="false">B167*W167</f>
        <v>0</v>
      </c>
    </row>
    <row r="168" customFormat="false" ht="12.75" hidden="false" customHeight="false" outlineLevel="0" collapsed="false">
      <c r="A168" s="192" t="e">
        <f aca="false">VLOOKUP(G168,DDEGL_USERS,2,FALSE())</f>
        <v>#N/A</v>
      </c>
      <c r="B168" s="192" t="n">
        <f aca="false">(YEAR(Q168)-YEAR(P168))*12+MONTH(Q168)-MONTH(P168)+1</f>
        <v>1</v>
      </c>
      <c r="C168" s="192" t="n">
        <f aca="false">B168*W168</f>
        <v>0</v>
      </c>
    </row>
    <row r="169" customFormat="false" ht="12.75" hidden="false" customHeight="false" outlineLevel="0" collapsed="false">
      <c r="A169" s="192" t="e">
        <f aca="false">VLOOKUP(G169,DDEGL_USERS,2,FALSE())</f>
        <v>#N/A</v>
      </c>
      <c r="B169" s="192" t="n">
        <f aca="false">(YEAR(Q169)-YEAR(P169))*12+MONTH(Q169)-MONTH(P169)+1</f>
        <v>1</v>
      </c>
      <c r="C169" s="192" t="n">
        <f aca="false">B169*W169</f>
        <v>0</v>
      </c>
    </row>
    <row r="170" customFormat="false" ht="12.75" hidden="false" customHeight="false" outlineLevel="0" collapsed="false">
      <c r="A170" s="192" t="e">
        <f aca="false">VLOOKUP(G170,DDEGL_USERS,2,FALSE())</f>
        <v>#N/A</v>
      </c>
      <c r="B170" s="192" t="n">
        <f aca="false">(YEAR(Q170)-YEAR(P170))*12+MONTH(Q170)-MONTH(P170)+1</f>
        <v>1</v>
      </c>
      <c r="C170" s="192" t="n">
        <f aca="false">B170*W170</f>
        <v>0</v>
      </c>
    </row>
    <row r="171" customFormat="false" ht="12.75" hidden="false" customHeight="false" outlineLevel="0" collapsed="false">
      <c r="A171" s="192" t="e">
        <f aca="false">VLOOKUP(G171,DDEGL_USERS,2,FALSE())</f>
        <v>#N/A</v>
      </c>
      <c r="B171" s="192" t="n">
        <f aca="false">(YEAR(Q171)-YEAR(P171))*12+MONTH(Q171)-MONTH(P171)+1</f>
        <v>1</v>
      </c>
      <c r="C171" s="192" t="n">
        <f aca="false">B171*W171</f>
        <v>0</v>
      </c>
    </row>
    <row r="172" customFormat="false" ht="12.75" hidden="false" customHeight="false" outlineLevel="0" collapsed="false">
      <c r="A172" s="192" t="e">
        <f aca="false">VLOOKUP(G172,DDEGL_USERS,2,FALSE())</f>
        <v>#N/A</v>
      </c>
      <c r="B172" s="192" t="n">
        <f aca="false">(YEAR(Q172)-YEAR(P172))*12+MONTH(Q172)-MONTH(P172)+1</f>
        <v>1</v>
      </c>
      <c r="C172" s="192" t="n">
        <f aca="false">B172*W172</f>
        <v>0</v>
      </c>
    </row>
    <row r="173" customFormat="false" ht="12.75" hidden="false" customHeight="false" outlineLevel="0" collapsed="false">
      <c r="A173" s="192" t="e">
        <f aca="false">VLOOKUP(G173,DDEGL_USERS,2,FALSE())</f>
        <v>#N/A</v>
      </c>
      <c r="B173" s="192" t="n">
        <f aca="false">(YEAR(Q173)-YEAR(P173))*12+MONTH(Q173)-MONTH(P173)+1</f>
        <v>1</v>
      </c>
      <c r="C173" s="192" t="n">
        <f aca="false">B173*W173</f>
        <v>0</v>
      </c>
    </row>
    <row r="174" customFormat="false" ht="12.75" hidden="false" customHeight="false" outlineLevel="0" collapsed="false">
      <c r="A174" s="192" t="e">
        <f aca="false">VLOOKUP(G174,DDEGL_USERS,2,FALSE())</f>
        <v>#N/A</v>
      </c>
      <c r="B174" s="192" t="n">
        <f aca="false">(YEAR(Q174)-YEAR(P174))*12+MONTH(Q174)-MONTH(P174)+1</f>
        <v>1</v>
      </c>
      <c r="C174" s="192" t="n">
        <f aca="false">B174*W174</f>
        <v>0</v>
      </c>
    </row>
    <row r="175" customFormat="false" ht="12.75" hidden="false" customHeight="false" outlineLevel="0" collapsed="false">
      <c r="A175" s="192" t="e">
        <f aca="false">VLOOKUP(G175,DDEGL_USERS,2,FALSE())</f>
        <v>#N/A</v>
      </c>
      <c r="B175" s="192" t="n">
        <f aca="false">(YEAR(Q175)-YEAR(P175))*12+MONTH(Q175)-MONTH(P175)+1</f>
        <v>1</v>
      </c>
      <c r="C175" s="192" t="n">
        <f aca="false">B175*W175</f>
        <v>0</v>
      </c>
    </row>
    <row r="176" customFormat="false" ht="12.75" hidden="false" customHeight="false" outlineLevel="0" collapsed="false">
      <c r="A176" s="192" t="e">
        <f aca="false">VLOOKUP(G176,DDEGL_USERS,2,FALSE())</f>
        <v>#N/A</v>
      </c>
      <c r="B176" s="192" t="n">
        <f aca="false">(YEAR(Q176)-YEAR(P176))*12+MONTH(Q176)-MONTH(P176)+1</f>
        <v>1</v>
      </c>
      <c r="C176" s="192" t="n">
        <f aca="false">B176*W176</f>
        <v>0</v>
      </c>
    </row>
    <row r="177" customFormat="false" ht="12.75" hidden="false" customHeight="false" outlineLevel="0" collapsed="false">
      <c r="A177" s="192" t="e">
        <f aca="false">VLOOKUP(G177,DDEGL_USERS,2,FALSE())</f>
        <v>#N/A</v>
      </c>
      <c r="B177" s="192" t="n">
        <f aca="false">(YEAR(Q177)-YEAR(P177))*12+MONTH(Q177)-MONTH(P177)+1</f>
        <v>1</v>
      </c>
      <c r="C177" s="192" t="n">
        <f aca="false">B177*W177</f>
        <v>0</v>
      </c>
    </row>
    <row r="178" customFormat="false" ht="12.75" hidden="false" customHeight="false" outlineLevel="0" collapsed="false">
      <c r="A178" s="192" t="e">
        <f aca="false">VLOOKUP(G178,DDEGL_USERS,2,FALSE())</f>
        <v>#N/A</v>
      </c>
      <c r="B178" s="192" t="n">
        <f aca="false">(YEAR(Q178)-YEAR(P178))*12+MONTH(Q178)-MONTH(P178)+1</f>
        <v>1</v>
      </c>
      <c r="C178" s="192" t="n">
        <f aca="false">B178*W178</f>
        <v>0</v>
      </c>
    </row>
    <row r="179" customFormat="false" ht="12.75" hidden="false" customHeight="false" outlineLevel="0" collapsed="false">
      <c r="A179" s="192" t="e">
        <f aca="false">VLOOKUP(G179,DDEGL_USERS,2,FALSE())</f>
        <v>#N/A</v>
      </c>
      <c r="B179" s="192" t="n">
        <f aca="false">(YEAR(Q179)-YEAR(P179))*12+MONTH(Q179)-MONTH(P179)+1</f>
        <v>1</v>
      </c>
      <c r="C179" s="192" t="n">
        <f aca="false">B179*W179</f>
        <v>0</v>
      </c>
    </row>
    <row r="180" customFormat="false" ht="12.75" hidden="false" customHeight="false" outlineLevel="0" collapsed="false">
      <c r="A180" s="192" t="e">
        <f aca="false">VLOOKUP(G180,DDEGL_USERS,2,FALSE())</f>
        <v>#N/A</v>
      </c>
      <c r="B180" s="192" t="n">
        <f aca="false">(YEAR(Q180)-YEAR(P180))*12+MONTH(Q180)-MONTH(P180)+1</f>
        <v>1</v>
      </c>
      <c r="C180" s="192" t="n">
        <f aca="false">B180*W180</f>
        <v>0</v>
      </c>
    </row>
    <row r="181" customFormat="false" ht="12.75" hidden="false" customHeight="false" outlineLevel="0" collapsed="false">
      <c r="A181" s="192" t="e">
        <f aca="false">VLOOKUP(G181,DDEGL_USERS,2,FALSE())</f>
        <v>#N/A</v>
      </c>
      <c r="B181" s="192" t="n">
        <f aca="false">(YEAR(Q181)-YEAR(P181))*12+MONTH(Q181)-MONTH(P181)+1</f>
        <v>1</v>
      </c>
      <c r="C181" s="192" t="n">
        <f aca="false">B181*W181</f>
        <v>0</v>
      </c>
    </row>
    <row r="182" customFormat="false" ht="12.75" hidden="false" customHeight="false" outlineLevel="0" collapsed="false">
      <c r="A182" s="192" t="e">
        <f aca="false">VLOOKUP(G182,DDEGL_USERS,2,FALSE())</f>
        <v>#N/A</v>
      </c>
      <c r="B182" s="192" t="n">
        <f aca="false">(YEAR(Q182)-YEAR(P182))*12+MONTH(Q182)-MONTH(P182)+1</f>
        <v>1</v>
      </c>
      <c r="C182" s="192" t="n">
        <f aca="false">B182*W182</f>
        <v>0</v>
      </c>
    </row>
    <row r="183" customFormat="false" ht="12.75" hidden="false" customHeight="false" outlineLevel="0" collapsed="false">
      <c r="A183" s="192" t="e">
        <f aca="false">VLOOKUP(G183,DDEGL_USERS,2,FALSE())</f>
        <v>#N/A</v>
      </c>
      <c r="B183" s="192" t="n">
        <f aca="false">(YEAR(Q183)-YEAR(P183))*12+MONTH(Q183)-MONTH(P183)+1</f>
        <v>1</v>
      </c>
      <c r="C183" s="192" t="n">
        <f aca="false">B183*W183</f>
        <v>0</v>
      </c>
    </row>
    <row r="184" customFormat="false" ht="12.75" hidden="false" customHeight="false" outlineLevel="0" collapsed="false">
      <c r="A184" s="192" t="e">
        <f aca="false">VLOOKUP(G184,DDEGL_USERS,2,FALSE())</f>
        <v>#N/A</v>
      </c>
      <c r="B184" s="192" t="n">
        <f aca="false">(YEAR(Q184)-YEAR(P184))*12+MONTH(Q184)-MONTH(P184)+1</f>
        <v>1</v>
      </c>
      <c r="C184" s="192" t="n">
        <f aca="false">B184*W184</f>
        <v>0</v>
      </c>
    </row>
    <row r="185" customFormat="false" ht="12.75" hidden="false" customHeight="false" outlineLevel="0" collapsed="false">
      <c r="A185" s="192" t="e">
        <f aca="false">VLOOKUP(G185,DDEGL_USERS,2,FALSE())</f>
        <v>#N/A</v>
      </c>
      <c r="B185" s="192" t="n">
        <f aca="false">(YEAR(Q185)-YEAR(P185))*12+MONTH(Q185)-MONTH(P185)+1</f>
        <v>1</v>
      </c>
      <c r="C185" s="192" t="n">
        <f aca="false">B185*W185</f>
        <v>0</v>
      </c>
    </row>
    <row r="186" customFormat="false" ht="12.75" hidden="false" customHeight="false" outlineLevel="0" collapsed="false">
      <c r="A186" s="192" t="e">
        <f aca="false">VLOOKUP(G186,DDEGL_USERS,2,FALSE())</f>
        <v>#N/A</v>
      </c>
      <c r="B186" s="192" t="n">
        <f aca="false">(YEAR(Q186)-YEAR(P186))*12+MONTH(Q186)-MONTH(P186)+1</f>
        <v>1</v>
      </c>
      <c r="C186" s="192" t="n">
        <f aca="false">B186*W186</f>
        <v>0</v>
      </c>
    </row>
    <row r="187" customFormat="false" ht="12.75" hidden="false" customHeight="false" outlineLevel="0" collapsed="false">
      <c r="A187" s="192" t="e">
        <f aca="false">VLOOKUP(G187,DDEGL_USERS,2,FALSE())</f>
        <v>#N/A</v>
      </c>
      <c r="B187" s="192" t="n">
        <f aca="false">(YEAR(Q187)-YEAR(P187))*12+MONTH(Q187)-MONTH(P187)+1</f>
        <v>1</v>
      </c>
      <c r="C187" s="192" t="n">
        <f aca="false">B187*W187</f>
        <v>0</v>
      </c>
    </row>
    <row r="188" customFormat="false" ht="12.75" hidden="false" customHeight="false" outlineLevel="0" collapsed="false">
      <c r="A188" s="192" t="e">
        <f aca="false">VLOOKUP(G188,DDEGL_USERS,2,FALSE())</f>
        <v>#N/A</v>
      </c>
      <c r="B188" s="192" t="n">
        <f aca="false">(YEAR(Q188)-YEAR(P188))*12+MONTH(Q188)-MONTH(P188)+1</f>
        <v>1</v>
      </c>
      <c r="C188" s="192" t="n">
        <f aca="false">B188*W188</f>
        <v>0</v>
      </c>
    </row>
    <row r="189" customFormat="false" ht="12.75" hidden="false" customHeight="false" outlineLevel="0" collapsed="false">
      <c r="A189" s="192" t="e">
        <f aca="false">VLOOKUP(G189,DDEGL_USERS,2,FALSE())</f>
        <v>#N/A</v>
      </c>
      <c r="B189" s="192" t="n">
        <f aca="false">(YEAR(Q189)-YEAR(P189))*12+MONTH(Q189)-MONTH(P189)+1</f>
        <v>1</v>
      </c>
      <c r="C189" s="192" t="n">
        <f aca="false">B189*W189</f>
        <v>0</v>
      </c>
    </row>
    <row r="190" customFormat="false" ht="12.75" hidden="false" customHeight="false" outlineLevel="0" collapsed="false">
      <c r="A190" s="192" t="e">
        <f aca="false">VLOOKUP(G190,DDEGL_USERS,2,FALSE())</f>
        <v>#N/A</v>
      </c>
      <c r="B190" s="192" t="n">
        <f aca="false">(YEAR(Q190)-YEAR(P190))*12+MONTH(Q190)-MONTH(P190)+1</f>
        <v>1</v>
      </c>
      <c r="C190" s="192" t="n">
        <f aca="false">B190*W190</f>
        <v>0</v>
      </c>
    </row>
    <row r="191" customFormat="false" ht="12.75" hidden="false" customHeight="false" outlineLevel="0" collapsed="false">
      <c r="A191" s="192" t="e">
        <f aca="false">VLOOKUP(G191,DDEGL_USERS,2,FALSE())</f>
        <v>#N/A</v>
      </c>
      <c r="B191" s="192" t="n">
        <f aca="false">(YEAR(Q191)-YEAR(P191))*12+MONTH(Q191)-MONTH(P191)+1</f>
        <v>1</v>
      </c>
      <c r="C191" s="192" t="n">
        <f aca="false">B191*W191</f>
        <v>0</v>
      </c>
    </row>
    <row r="192" customFormat="false" ht="12.75" hidden="false" customHeight="false" outlineLevel="0" collapsed="false">
      <c r="A192" s="192" t="e">
        <f aca="false">VLOOKUP(G192,DDEGL_USERS,2,FALSE())</f>
        <v>#N/A</v>
      </c>
      <c r="B192" s="192" t="n">
        <f aca="false">(YEAR(Q192)-YEAR(P192))*12+MONTH(Q192)-MONTH(P192)+1</f>
        <v>1</v>
      </c>
      <c r="C192" s="192" t="n">
        <f aca="false">B192*W192</f>
        <v>0</v>
      </c>
    </row>
    <row r="193" customFormat="false" ht="12.75" hidden="false" customHeight="false" outlineLevel="0" collapsed="false">
      <c r="A193" s="192" t="e">
        <f aca="false">VLOOKUP(G193,DDEGL_USERS,2,FALSE())</f>
        <v>#N/A</v>
      </c>
      <c r="B193" s="192" t="n">
        <f aca="false">(YEAR(Q193)-YEAR(P193))*12+MONTH(Q193)-MONTH(P193)+1</f>
        <v>1</v>
      </c>
      <c r="C193" s="192" t="n">
        <f aca="false">B193*W193</f>
        <v>0</v>
      </c>
    </row>
    <row r="194" customFormat="false" ht="12.75" hidden="false" customHeight="false" outlineLevel="0" collapsed="false">
      <c r="A194" s="192" t="e">
        <f aca="false">VLOOKUP(G194,DDEGL_USERS,2,FALSE())</f>
        <v>#N/A</v>
      </c>
      <c r="B194" s="192" t="n">
        <f aca="false">(YEAR(Q194)-YEAR(P194))*12+MONTH(Q194)-MONTH(P194)+1</f>
        <v>1</v>
      </c>
      <c r="C194" s="192" t="n">
        <f aca="false">B194*W194</f>
        <v>0</v>
      </c>
    </row>
    <row r="195" customFormat="false" ht="12.75" hidden="false" customHeight="false" outlineLevel="0" collapsed="false">
      <c r="A195" s="192" t="e">
        <f aca="false">VLOOKUP(G195,DDEGL_USERS,2,FALSE())</f>
        <v>#N/A</v>
      </c>
      <c r="B195" s="192" t="n">
        <f aca="false">(YEAR(Q195)-YEAR(P195))*12+MONTH(Q195)-MONTH(P195)+1</f>
        <v>1</v>
      </c>
      <c r="C195" s="192" t="n">
        <f aca="false">B195*W195</f>
        <v>0</v>
      </c>
    </row>
    <row r="196" customFormat="false" ht="12.75" hidden="false" customHeight="false" outlineLevel="0" collapsed="false">
      <c r="A196" s="192" t="e">
        <f aca="false">VLOOKUP(G196,DDEGL_USERS,2,FALSE())</f>
        <v>#N/A</v>
      </c>
      <c r="B196" s="192" t="n">
        <f aca="false">(YEAR(Q196)-YEAR(P196))*12+MONTH(Q196)-MONTH(P196)+1</f>
        <v>1</v>
      </c>
      <c r="C196" s="192" t="n">
        <f aca="false">B196*W196</f>
        <v>0</v>
      </c>
    </row>
    <row r="197" customFormat="false" ht="12.75" hidden="false" customHeight="false" outlineLevel="0" collapsed="false">
      <c r="A197" s="192" t="e">
        <f aca="false">VLOOKUP(G197,DDEGL_USERS,2,FALSE())</f>
        <v>#N/A</v>
      </c>
      <c r="B197" s="192" t="n">
        <f aca="false">(YEAR(Q197)-YEAR(P197))*12+MONTH(Q197)-MONTH(P197)+1</f>
        <v>1</v>
      </c>
      <c r="C197" s="192" t="n">
        <f aca="false">B197*W197</f>
        <v>0</v>
      </c>
    </row>
    <row r="198" customFormat="false" ht="12.75" hidden="false" customHeight="false" outlineLevel="0" collapsed="false">
      <c r="A198" s="192" t="e">
        <f aca="false">VLOOKUP(G198,DDEGL_USERS,2,FALSE())</f>
        <v>#N/A</v>
      </c>
      <c r="B198" s="192" t="n">
        <f aca="false">(YEAR(Q198)-YEAR(P198))*12+MONTH(Q198)-MONTH(P198)+1</f>
        <v>1</v>
      </c>
      <c r="C198" s="192" t="n">
        <f aca="false">B198*W198</f>
        <v>0</v>
      </c>
    </row>
    <row r="199" customFormat="false" ht="12.75" hidden="false" customHeight="false" outlineLevel="0" collapsed="false">
      <c r="A199" s="192" t="e">
        <f aca="false">VLOOKUP(G199,DDEGL_USERS,2,FALSE())</f>
        <v>#N/A</v>
      </c>
      <c r="B199" s="192" t="n">
        <f aca="false">(YEAR(Q199)-YEAR(P199))*12+MONTH(Q199)-MONTH(P199)+1</f>
        <v>1</v>
      </c>
      <c r="C199" s="192" t="n">
        <f aca="false">B199*W199</f>
        <v>0</v>
      </c>
    </row>
    <row r="200" customFormat="false" ht="12.75" hidden="false" customHeight="false" outlineLevel="0" collapsed="false">
      <c r="A200" s="192" t="e">
        <f aca="false">VLOOKUP(G200,DDEGL_USERS,2,FALSE())</f>
        <v>#N/A</v>
      </c>
      <c r="B200" s="192" t="n">
        <f aca="false">(YEAR(Q200)-YEAR(P200))*12+MONTH(Q200)-MONTH(P200)+1</f>
        <v>1</v>
      </c>
      <c r="C200" s="192" t="n">
        <f aca="false">B200*W200</f>
        <v>0</v>
      </c>
    </row>
    <row r="201" customFormat="false" ht="12.75" hidden="false" customHeight="false" outlineLevel="0" collapsed="false">
      <c r="A201" s="192" t="e">
        <f aca="false">VLOOKUP(G201,DDEGL_USERS,2,FALSE())</f>
        <v>#N/A</v>
      </c>
      <c r="B201" s="192" t="n">
        <f aca="false">(YEAR(Q201)-YEAR(P201))*12+MONTH(Q201)-MONTH(P201)+1</f>
        <v>1</v>
      </c>
      <c r="C201" s="192" t="n">
        <f aca="false">B201*W201</f>
        <v>0</v>
      </c>
    </row>
    <row r="202" customFormat="false" ht="12.75" hidden="false" customHeight="false" outlineLevel="0" collapsed="false">
      <c r="A202" s="192" t="e">
        <f aca="false">VLOOKUP(G202,DDEGL_USERS,2,FALSE())</f>
        <v>#N/A</v>
      </c>
      <c r="B202" s="192" t="n">
        <f aca="false">(YEAR(Q202)-YEAR(P202))*12+MONTH(Q202)-MONTH(P202)+1</f>
        <v>1</v>
      </c>
      <c r="C202" s="192" t="n">
        <f aca="false">B202*W202</f>
        <v>0</v>
      </c>
    </row>
    <row r="203" customFormat="false" ht="12.75" hidden="false" customHeight="false" outlineLevel="0" collapsed="false">
      <c r="A203" s="192" t="e">
        <f aca="false">VLOOKUP(G203,DDEGL_USERS,2,FALSE())</f>
        <v>#N/A</v>
      </c>
      <c r="B203" s="192" t="n">
        <f aca="false">(YEAR(Q203)-YEAR(P203))*12+MONTH(Q203)-MONTH(P203)+1</f>
        <v>1</v>
      </c>
      <c r="C203" s="192" t="n">
        <f aca="false">B203*W203</f>
        <v>0</v>
      </c>
    </row>
    <row r="204" customFormat="false" ht="12.75" hidden="false" customHeight="false" outlineLevel="0" collapsed="false">
      <c r="A204" s="192" t="e">
        <f aca="false">VLOOKUP(G204,DDEGL_USERS,2,FALSE())</f>
        <v>#N/A</v>
      </c>
      <c r="B204" s="192" t="n">
        <f aca="false">(YEAR(Q204)-YEAR(P204))*12+MONTH(Q204)-MONTH(P204)+1</f>
        <v>1</v>
      </c>
      <c r="C204" s="192" t="n">
        <f aca="false">B204*W204</f>
        <v>0</v>
      </c>
    </row>
    <row r="205" customFormat="false" ht="12.75" hidden="false" customHeight="false" outlineLevel="0" collapsed="false">
      <c r="A205" s="192" t="e">
        <f aca="false">VLOOKUP(G205,DDEGL_USERS,2,FALSE())</f>
        <v>#N/A</v>
      </c>
      <c r="B205" s="192" t="n">
        <f aca="false">(YEAR(Q205)-YEAR(P205))*12+MONTH(Q205)-MONTH(P205)+1</f>
        <v>1</v>
      </c>
      <c r="C205" s="192" t="n">
        <f aca="false">B205*W205</f>
        <v>0</v>
      </c>
    </row>
    <row r="206" customFormat="false" ht="12.75" hidden="false" customHeight="false" outlineLevel="0" collapsed="false">
      <c r="A206" s="192" t="e">
        <f aca="false">VLOOKUP(G206,DDEGL_USERS,2,FALSE())</f>
        <v>#N/A</v>
      </c>
      <c r="B206" s="192" t="n">
        <f aca="false">(YEAR(Q206)-YEAR(P206))*12+MONTH(Q206)-MONTH(P206)+1</f>
        <v>1</v>
      </c>
      <c r="C206" s="192" t="n">
        <f aca="false">B206*W206</f>
        <v>0</v>
      </c>
    </row>
    <row r="207" customFormat="false" ht="12.75" hidden="false" customHeight="false" outlineLevel="0" collapsed="false">
      <c r="A207" s="192" t="e">
        <f aca="false">VLOOKUP(G207,DDEGL_USERS,2,FALSE())</f>
        <v>#N/A</v>
      </c>
      <c r="B207" s="192" t="n">
        <f aca="false">(YEAR(Q207)-YEAR(P207))*12+MONTH(Q207)-MONTH(P207)+1</f>
        <v>1</v>
      </c>
      <c r="C207" s="192" t="n">
        <f aca="false">B207*W207</f>
        <v>0</v>
      </c>
    </row>
    <row r="208" customFormat="false" ht="12.75" hidden="false" customHeight="false" outlineLevel="0" collapsed="false">
      <c r="A208" s="192" t="e">
        <f aca="false">VLOOKUP(G208,DDEGL_USERS,2,FALSE())</f>
        <v>#N/A</v>
      </c>
      <c r="B208" s="192" t="n">
        <f aca="false">(YEAR(Q208)-YEAR(P208))*12+MONTH(Q208)-MONTH(P208)+1</f>
        <v>1</v>
      </c>
      <c r="C208" s="192" t="n">
        <f aca="false">B208*W208</f>
        <v>0</v>
      </c>
    </row>
    <row r="209" customFormat="false" ht="12.75" hidden="false" customHeight="false" outlineLevel="0" collapsed="false">
      <c r="A209" s="192" t="e">
        <f aca="false">VLOOKUP(G209,DDEGL_USERS,2,FALSE())</f>
        <v>#N/A</v>
      </c>
      <c r="B209" s="192" t="n">
        <f aca="false">(YEAR(Q209)-YEAR(P209))*12+MONTH(Q209)-MONTH(P209)+1</f>
        <v>1</v>
      </c>
      <c r="C209" s="192" t="n">
        <f aca="false">B209*W209</f>
        <v>0</v>
      </c>
    </row>
    <row r="210" customFormat="false" ht="12.75" hidden="false" customHeight="false" outlineLevel="0" collapsed="false">
      <c r="A210" s="192" t="e">
        <f aca="false">VLOOKUP(G210,DDEGL_USERS,2,FALSE())</f>
        <v>#N/A</v>
      </c>
      <c r="B210" s="192" t="n">
        <f aca="false">(YEAR(Q210)-YEAR(P210))*12+MONTH(Q210)-MONTH(P210)+1</f>
        <v>1</v>
      </c>
      <c r="C210" s="192" t="n">
        <f aca="false">B210*W210</f>
        <v>0</v>
      </c>
    </row>
    <row r="211" customFormat="false" ht="12.75" hidden="false" customHeight="false" outlineLevel="0" collapsed="false">
      <c r="A211" s="192" t="e">
        <f aca="false">VLOOKUP(G211,DDEGL_USERS,2,FALSE())</f>
        <v>#N/A</v>
      </c>
      <c r="B211" s="192" t="n">
        <f aca="false">(YEAR(Q211)-YEAR(P211))*12+MONTH(Q211)-MONTH(P211)+1</f>
        <v>1</v>
      </c>
      <c r="C211" s="192" t="n">
        <f aca="false">B211*W211</f>
        <v>0</v>
      </c>
    </row>
    <row r="212" customFormat="false" ht="12.75" hidden="false" customHeight="false" outlineLevel="0" collapsed="false">
      <c r="A212" s="192" t="e">
        <f aca="false">VLOOKUP(G212,DDEGL_USERS,2,FALSE())</f>
        <v>#N/A</v>
      </c>
      <c r="B212" s="192" t="n">
        <f aca="false">(YEAR(Q212)-YEAR(P212))*12+MONTH(Q212)-MONTH(P212)+1</f>
        <v>1</v>
      </c>
      <c r="C212" s="192" t="n">
        <f aca="false">B212*W212</f>
        <v>0</v>
      </c>
    </row>
    <row r="213" customFormat="false" ht="12.75" hidden="false" customHeight="false" outlineLevel="0" collapsed="false">
      <c r="A213" s="192" t="e">
        <f aca="false">VLOOKUP(G213,DDEGL_USERS,2,FALSE())</f>
        <v>#N/A</v>
      </c>
      <c r="B213" s="192" t="n">
        <f aca="false">(YEAR(Q213)-YEAR(P213))*12+MONTH(Q213)-MONTH(P213)+1</f>
        <v>1</v>
      </c>
      <c r="C213" s="192" t="n">
        <f aca="false">B213*W213</f>
        <v>0</v>
      </c>
    </row>
    <row r="214" customFormat="false" ht="12.75" hidden="false" customHeight="false" outlineLevel="0" collapsed="false">
      <c r="A214" s="192" t="e">
        <f aca="false">VLOOKUP(G214,DDEGL_USERS,2,FALSE())</f>
        <v>#N/A</v>
      </c>
      <c r="B214" s="192" t="n">
        <f aca="false">(YEAR(Q214)-YEAR(P214))*12+MONTH(Q214)-MONTH(P214)+1</f>
        <v>1</v>
      </c>
      <c r="C214" s="192" t="n">
        <f aca="false">B214*W214</f>
        <v>0</v>
      </c>
    </row>
    <row r="215" customFormat="false" ht="12.75" hidden="false" customHeight="false" outlineLevel="0" collapsed="false">
      <c r="A215" s="192" t="e">
        <f aca="false">VLOOKUP(G215,DDEGL_USERS,2,FALSE())</f>
        <v>#N/A</v>
      </c>
      <c r="B215" s="192" t="n">
        <f aca="false">(YEAR(Q215)-YEAR(P215))*12+MONTH(Q215)-MONTH(P215)+1</f>
        <v>1</v>
      </c>
      <c r="C215" s="192" t="n">
        <f aca="false">B215*W215</f>
        <v>0</v>
      </c>
    </row>
    <row r="216" customFormat="false" ht="12.75" hidden="false" customHeight="false" outlineLevel="0" collapsed="false">
      <c r="A216" s="192" t="e">
        <f aca="false">VLOOKUP(G216,DDEGL_USERS,2,FALSE())</f>
        <v>#N/A</v>
      </c>
      <c r="B216" s="192" t="n">
        <f aca="false">(YEAR(Q216)-YEAR(P216))*12+MONTH(Q216)-MONTH(P216)+1</f>
        <v>1</v>
      </c>
      <c r="C216" s="192" t="n">
        <f aca="false">B216*W216</f>
        <v>0</v>
      </c>
    </row>
    <row r="217" customFormat="false" ht="12.75" hidden="false" customHeight="false" outlineLevel="0" collapsed="false">
      <c r="A217" s="192" t="e">
        <f aca="false">VLOOKUP(G217,DDEGL_USERS,2,FALSE())</f>
        <v>#N/A</v>
      </c>
      <c r="B217" s="192" t="n">
        <f aca="false">(YEAR(Q217)-YEAR(P217))*12+MONTH(Q217)-MONTH(P217)+1</f>
        <v>1</v>
      </c>
      <c r="C217" s="192" t="n">
        <f aca="false">B217*W217</f>
        <v>0</v>
      </c>
    </row>
    <row r="218" customFormat="false" ht="12.75" hidden="false" customHeight="false" outlineLevel="0" collapsed="false">
      <c r="A218" s="192" t="e">
        <f aca="false">VLOOKUP(G218,DDEGL_USERS,2,FALSE())</f>
        <v>#N/A</v>
      </c>
      <c r="B218" s="192" t="n">
        <f aca="false">(YEAR(Q218)-YEAR(P218))*12+MONTH(Q218)-MONTH(P218)+1</f>
        <v>1</v>
      </c>
      <c r="C218" s="192" t="n">
        <f aca="false">B218*W218</f>
        <v>0</v>
      </c>
    </row>
    <row r="219" customFormat="false" ht="12.75" hidden="false" customHeight="false" outlineLevel="0" collapsed="false">
      <c r="A219" s="192" t="e">
        <f aca="false">VLOOKUP(G219,DDEGL_USERS,2,FALSE())</f>
        <v>#N/A</v>
      </c>
      <c r="B219" s="192" t="n">
        <f aca="false">(YEAR(Q219)-YEAR(P219))*12+MONTH(Q219)-MONTH(P219)+1</f>
        <v>1</v>
      </c>
      <c r="C219" s="192" t="n">
        <f aca="false">B219*W219</f>
        <v>0</v>
      </c>
    </row>
    <row r="220" customFormat="false" ht="12.75" hidden="false" customHeight="false" outlineLevel="0" collapsed="false">
      <c r="A220" s="192" t="e">
        <f aca="false">VLOOKUP(G220,DDEGL_USERS,2,FALSE())</f>
        <v>#N/A</v>
      </c>
      <c r="B220" s="192" t="n">
        <f aca="false">(YEAR(Q220)-YEAR(P220))*12+MONTH(Q220)-MONTH(P220)+1</f>
        <v>1</v>
      </c>
      <c r="C220" s="192" t="n">
        <f aca="false">B220*W220</f>
        <v>0</v>
      </c>
    </row>
    <row r="221" customFormat="false" ht="12.75" hidden="false" customHeight="false" outlineLevel="0" collapsed="false">
      <c r="A221" s="192" t="e">
        <f aca="false">VLOOKUP(G221,DDEGL_USERS,2,FALSE())</f>
        <v>#N/A</v>
      </c>
      <c r="B221" s="192" t="n">
        <f aca="false">(YEAR(Q221)-YEAR(P221))*12+MONTH(Q221)-MONTH(P221)+1</f>
        <v>1</v>
      </c>
      <c r="C221" s="192" t="n">
        <f aca="false">B221*W221</f>
        <v>0</v>
      </c>
    </row>
    <row r="222" customFormat="false" ht="12.75" hidden="false" customHeight="false" outlineLevel="0" collapsed="false">
      <c r="A222" s="192" t="e">
        <f aca="false">VLOOKUP(G222,DDEGL_USERS,2,FALSE())</f>
        <v>#N/A</v>
      </c>
      <c r="B222" s="192" t="n">
        <f aca="false">(YEAR(Q222)-YEAR(P222))*12+MONTH(Q222)-MONTH(P222)+1</f>
        <v>1</v>
      </c>
      <c r="C222" s="192" t="n">
        <f aca="false">B222*W222</f>
        <v>0</v>
      </c>
    </row>
    <row r="223" customFormat="false" ht="12.75" hidden="false" customHeight="false" outlineLevel="0" collapsed="false">
      <c r="A223" s="192" t="e">
        <f aca="false">VLOOKUP(G223,DDEGL_USERS,2,FALSE())</f>
        <v>#N/A</v>
      </c>
      <c r="B223" s="192" t="n">
        <f aca="false">(YEAR(Q223)-YEAR(P223))*12+MONTH(Q223)-MONTH(P223)+1</f>
        <v>1</v>
      </c>
      <c r="C223" s="192" t="n">
        <f aca="false">B223*W223</f>
        <v>0</v>
      </c>
    </row>
    <row r="224" customFormat="false" ht="12.75" hidden="false" customHeight="false" outlineLevel="0" collapsed="false">
      <c r="A224" s="192" t="e">
        <f aca="false">VLOOKUP(G224,DDEGL_USERS,2,FALSE())</f>
        <v>#N/A</v>
      </c>
      <c r="B224" s="192" t="n">
        <f aca="false">(YEAR(Q224)-YEAR(P224))*12+MONTH(Q224)-MONTH(P224)+1</f>
        <v>1</v>
      </c>
      <c r="C224" s="192" t="n">
        <f aca="false">B224*W224</f>
        <v>0</v>
      </c>
    </row>
    <row r="225" customFormat="false" ht="12.75" hidden="false" customHeight="false" outlineLevel="0" collapsed="false">
      <c r="A225" s="192" t="e">
        <f aca="false">VLOOKUP(G225,DDEGL_USERS,2,FALSE())</f>
        <v>#N/A</v>
      </c>
      <c r="B225" s="192" t="n">
        <f aca="false">(YEAR(Q225)-YEAR(P225))*12+MONTH(Q225)-MONTH(P225)+1</f>
        <v>1</v>
      </c>
      <c r="C225" s="192" t="n">
        <f aca="false">B225*W225</f>
        <v>0</v>
      </c>
    </row>
    <row r="226" customFormat="false" ht="12.75" hidden="false" customHeight="false" outlineLevel="0" collapsed="false">
      <c r="A226" s="192" t="e">
        <f aca="false">VLOOKUP(G226,DDEGL_USERS,2,FALSE())</f>
        <v>#N/A</v>
      </c>
      <c r="B226" s="192" t="n">
        <f aca="false">(YEAR(Q226)-YEAR(P226))*12+MONTH(Q226)-MONTH(P226)+1</f>
        <v>1</v>
      </c>
      <c r="C226" s="192" t="n">
        <f aca="false">B226*W226</f>
        <v>0</v>
      </c>
    </row>
    <row r="227" customFormat="false" ht="12.75" hidden="false" customHeight="false" outlineLevel="0" collapsed="false">
      <c r="A227" s="192" t="e">
        <f aca="false">VLOOKUP(G227,DDEGL_USERS,2,FALSE())</f>
        <v>#N/A</v>
      </c>
      <c r="B227" s="192" t="n">
        <f aca="false">(YEAR(Q227)-YEAR(P227))*12+MONTH(Q227)-MONTH(P227)+1</f>
        <v>1</v>
      </c>
      <c r="C227" s="192" t="n">
        <f aca="false">B227*W227</f>
        <v>0</v>
      </c>
    </row>
    <row r="228" customFormat="false" ht="12.75" hidden="false" customHeight="false" outlineLevel="0" collapsed="false">
      <c r="A228" s="192" t="e">
        <f aca="false">VLOOKUP(G228,DDEGL_USERS,2,FALSE())</f>
        <v>#N/A</v>
      </c>
      <c r="B228" s="192" t="n">
        <f aca="false">(YEAR(Q228)-YEAR(P228))*12+MONTH(Q228)-MONTH(P228)+1</f>
        <v>1</v>
      </c>
      <c r="C228" s="192" t="n">
        <f aca="false">B228*W228</f>
        <v>0</v>
      </c>
    </row>
    <row r="229" customFormat="false" ht="12.75" hidden="false" customHeight="false" outlineLevel="0" collapsed="false">
      <c r="A229" s="192" t="e">
        <f aca="false">VLOOKUP(G229,DDEGL_USERS,2,FALSE())</f>
        <v>#N/A</v>
      </c>
      <c r="B229" s="192" t="n">
        <f aca="false">(YEAR(Q229)-YEAR(P229))*12+MONTH(Q229)-MONTH(P229)+1</f>
        <v>1</v>
      </c>
      <c r="C229" s="192" t="n">
        <f aca="false">B229*W229</f>
        <v>0</v>
      </c>
    </row>
    <row r="230" customFormat="false" ht="12.75" hidden="false" customHeight="false" outlineLevel="0" collapsed="false">
      <c r="A230" s="192" t="e">
        <f aca="false">VLOOKUP(G230,DDEGL_USERS,2,FALSE())</f>
        <v>#N/A</v>
      </c>
      <c r="B230" s="192" t="n">
        <f aca="false">(YEAR(Q230)-YEAR(P230))*12+MONTH(Q230)-MONTH(P230)+1</f>
        <v>1</v>
      </c>
      <c r="C230" s="192" t="n">
        <f aca="false">B230*W230</f>
        <v>0</v>
      </c>
    </row>
    <row r="231" customFormat="false" ht="12.75" hidden="false" customHeight="false" outlineLevel="0" collapsed="false">
      <c r="A231" s="192" t="e">
        <f aca="false">VLOOKUP(G231,DDEGL_USERS,2,FALSE())</f>
        <v>#N/A</v>
      </c>
      <c r="B231" s="192" t="n">
        <f aca="false">(YEAR(Q231)-YEAR(P231))*12+MONTH(Q231)-MONTH(P231)+1</f>
        <v>1</v>
      </c>
      <c r="C231" s="192" t="n">
        <f aca="false">B231*W231</f>
        <v>0</v>
      </c>
    </row>
    <row r="232" customFormat="false" ht="12.75" hidden="false" customHeight="false" outlineLevel="0" collapsed="false">
      <c r="A232" s="192" t="e">
        <f aca="false">VLOOKUP(G232,DDEGL_USERS,2,FALSE())</f>
        <v>#N/A</v>
      </c>
      <c r="B232" s="192" t="n">
        <f aca="false">(YEAR(Q232)-YEAR(P232))*12+MONTH(Q232)-MONTH(P232)+1</f>
        <v>1</v>
      </c>
      <c r="C232" s="192" t="n">
        <f aca="false">B232*W232</f>
        <v>0</v>
      </c>
    </row>
    <row r="233" customFormat="false" ht="12.75" hidden="false" customHeight="false" outlineLevel="0" collapsed="false">
      <c r="A233" s="192" t="e">
        <f aca="false">VLOOKUP(G233,DDEGL_USERS,2,FALSE())</f>
        <v>#N/A</v>
      </c>
      <c r="B233" s="192" t="n">
        <f aca="false">(YEAR(Q233)-YEAR(P233))*12+MONTH(Q233)-MONTH(P233)+1</f>
        <v>1</v>
      </c>
      <c r="C233" s="192" t="n">
        <f aca="false">B233*W233</f>
        <v>0</v>
      </c>
    </row>
    <row r="234" customFormat="false" ht="12.75" hidden="false" customHeight="false" outlineLevel="0" collapsed="false">
      <c r="A234" s="192" t="e">
        <f aca="false">VLOOKUP(G234,DDEGL_USERS,2,FALSE())</f>
        <v>#N/A</v>
      </c>
      <c r="B234" s="192" t="n">
        <f aca="false">(YEAR(Q234)-YEAR(P234))*12+MONTH(Q234)-MONTH(P234)+1</f>
        <v>1</v>
      </c>
      <c r="C234" s="192" t="n">
        <f aca="false">B234*W234</f>
        <v>0</v>
      </c>
    </row>
    <row r="235" customFormat="false" ht="12.75" hidden="false" customHeight="false" outlineLevel="0" collapsed="false">
      <c r="A235" s="192" t="e">
        <f aca="false">VLOOKUP(G235,DDEGL_USERS,2,FALSE())</f>
        <v>#N/A</v>
      </c>
      <c r="B235" s="192" t="n">
        <f aca="false">(YEAR(Q235)-YEAR(P235))*12+MONTH(Q235)-MONTH(P235)+1</f>
        <v>1</v>
      </c>
      <c r="C235" s="192" t="n">
        <f aca="false">B235*W235</f>
        <v>0</v>
      </c>
    </row>
    <row r="236" customFormat="false" ht="12.75" hidden="false" customHeight="false" outlineLevel="0" collapsed="false">
      <c r="A236" s="192" t="e">
        <f aca="false">VLOOKUP(G236,DDEGL_USERS,2,FALSE())</f>
        <v>#N/A</v>
      </c>
      <c r="B236" s="192" t="n">
        <f aca="false">(YEAR(Q236)-YEAR(P236))*12+MONTH(Q236)-MONTH(P236)+1</f>
        <v>1</v>
      </c>
      <c r="C236" s="192" t="n">
        <f aca="false">B236*W236</f>
        <v>0</v>
      </c>
    </row>
    <row r="237" customFormat="false" ht="12.75" hidden="false" customHeight="false" outlineLevel="0" collapsed="false">
      <c r="A237" s="192" t="e">
        <f aca="false">VLOOKUP(G237,DDEGL_USERS,2,FALSE())</f>
        <v>#N/A</v>
      </c>
      <c r="B237" s="192" t="n">
        <f aca="false">(YEAR(Q237)-YEAR(P237))*12+MONTH(Q237)-MONTH(P237)+1</f>
        <v>1</v>
      </c>
      <c r="C237" s="192" t="n">
        <f aca="false">B237*W237</f>
        <v>0</v>
      </c>
    </row>
    <row r="238" customFormat="false" ht="12.75" hidden="false" customHeight="false" outlineLevel="0" collapsed="false">
      <c r="A238" s="192" t="e">
        <f aca="false">VLOOKUP(G238,DDEGL_USERS,2,FALSE())</f>
        <v>#N/A</v>
      </c>
      <c r="B238" s="192" t="n">
        <f aca="false">(YEAR(Q238)-YEAR(P238))*12+MONTH(Q238)-MONTH(P238)+1</f>
        <v>1</v>
      </c>
      <c r="C238" s="192" t="n">
        <f aca="false">B238*W238</f>
        <v>0</v>
      </c>
    </row>
    <row r="239" customFormat="false" ht="12.75" hidden="false" customHeight="false" outlineLevel="0" collapsed="false">
      <c r="A239" s="192" t="e">
        <f aca="false">VLOOKUP(G239,DDEGL_USERS,2,FALSE())</f>
        <v>#N/A</v>
      </c>
      <c r="B239" s="192" t="n">
        <f aca="false">(YEAR(Q239)-YEAR(P239))*12+MONTH(Q239)-MONTH(P239)+1</f>
        <v>1</v>
      </c>
      <c r="C239" s="192" t="n">
        <f aca="false">B239*W239</f>
        <v>0</v>
      </c>
    </row>
    <row r="240" customFormat="false" ht="12.75" hidden="false" customHeight="false" outlineLevel="0" collapsed="false">
      <c r="A240" s="192" t="e">
        <f aca="false">VLOOKUP(G240,DDEGL_USERS,2,FALSE())</f>
        <v>#N/A</v>
      </c>
      <c r="B240" s="192" t="n">
        <f aca="false">(YEAR(Q240)-YEAR(P240))*12+MONTH(Q240)-MONTH(P240)+1</f>
        <v>1</v>
      </c>
      <c r="C240" s="192" t="n">
        <f aca="false">B240*W240</f>
        <v>0</v>
      </c>
    </row>
    <row r="241" customFormat="false" ht="12.75" hidden="false" customHeight="false" outlineLevel="0" collapsed="false">
      <c r="A241" s="192" t="e">
        <f aca="false">VLOOKUP(G241,DDEGL_USERS,2,FALSE())</f>
        <v>#N/A</v>
      </c>
      <c r="B241" s="192" t="n">
        <f aca="false">(YEAR(Q241)-YEAR(P241))*12+MONTH(Q241)-MONTH(P241)+1</f>
        <v>1</v>
      </c>
      <c r="C241" s="192" t="n">
        <f aca="false">B241*W241</f>
        <v>0</v>
      </c>
    </row>
    <row r="242" customFormat="false" ht="12.75" hidden="false" customHeight="false" outlineLevel="0" collapsed="false">
      <c r="A242" s="192" t="e">
        <f aca="false">VLOOKUP(G242,DDEGL_USERS,2,FALSE())</f>
        <v>#N/A</v>
      </c>
      <c r="B242" s="192" t="n">
        <f aca="false">(YEAR(Q242)-YEAR(P242))*12+MONTH(Q242)-MONTH(P242)+1</f>
        <v>1</v>
      </c>
      <c r="C242" s="192" t="n">
        <f aca="false">B242*W242</f>
        <v>0</v>
      </c>
    </row>
    <row r="243" customFormat="false" ht="12.75" hidden="false" customHeight="false" outlineLevel="0" collapsed="false">
      <c r="A243" s="192" t="e">
        <f aca="false">VLOOKUP(G243,DDEGL_USERS,2,FALSE())</f>
        <v>#N/A</v>
      </c>
      <c r="B243" s="192" t="n">
        <f aca="false">(YEAR(Q243)-YEAR(P243))*12+MONTH(Q243)-MONTH(P243)+1</f>
        <v>1</v>
      </c>
      <c r="C243" s="192" t="n">
        <f aca="false">B243*W243</f>
        <v>0</v>
      </c>
    </row>
    <row r="244" customFormat="false" ht="12.75" hidden="false" customHeight="false" outlineLevel="0" collapsed="false">
      <c r="A244" s="192" t="e">
        <f aca="false">VLOOKUP(G244,DDEGL_USERS,2,FALSE())</f>
        <v>#N/A</v>
      </c>
      <c r="B244" s="192" t="n">
        <f aca="false">(YEAR(Q244)-YEAR(P244))*12+MONTH(Q244)-MONTH(P244)+1</f>
        <v>1</v>
      </c>
      <c r="C244" s="192" t="n">
        <f aca="false">B244*W244</f>
        <v>0</v>
      </c>
    </row>
    <row r="245" customFormat="false" ht="12.75" hidden="false" customHeight="false" outlineLevel="0" collapsed="false">
      <c r="A245" s="192" t="e">
        <f aca="false">VLOOKUP(G245,DDEGL_USERS,2,FALSE())</f>
        <v>#N/A</v>
      </c>
      <c r="B245" s="192" t="n">
        <f aca="false">(YEAR(Q245)-YEAR(P245))*12+MONTH(Q245)-MONTH(P245)+1</f>
        <v>1</v>
      </c>
      <c r="C245" s="192" t="n">
        <f aca="false">B245*W245</f>
        <v>0</v>
      </c>
    </row>
    <row r="246" customFormat="false" ht="12.75" hidden="false" customHeight="false" outlineLevel="0" collapsed="false">
      <c r="A246" s="192" t="e">
        <f aca="false">VLOOKUP(G246,DDEGL_USERS,2,FALSE())</f>
        <v>#N/A</v>
      </c>
      <c r="B246" s="192" t="n">
        <f aca="false">(YEAR(Q246)-YEAR(P246))*12+MONTH(Q246)-MONTH(P246)+1</f>
        <v>1</v>
      </c>
      <c r="C246" s="192" t="n">
        <f aca="false">B246*W246</f>
        <v>0</v>
      </c>
    </row>
    <row r="247" customFormat="false" ht="12.75" hidden="false" customHeight="false" outlineLevel="0" collapsed="false">
      <c r="A247" s="192" t="e">
        <f aca="false">VLOOKUP(G247,DDEGL_USERS,2,FALSE())</f>
        <v>#N/A</v>
      </c>
      <c r="B247" s="192" t="n">
        <f aca="false">(YEAR(Q247)-YEAR(P247))*12+MONTH(Q247)-MONTH(P247)+1</f>
        <v>1</v>
      </c>
      <c r="C247" s="192" t="n">
        <f aca="false">B247*W247</f>
        <v>0</v>
      </c>
    </row>
    <row r="248" customFormat="false" ht="12.75" hidden="false" customHeight="false" outlineLevel="0" collapsed="false">
      <c r="A248" s="192" t="e">
        <f aca="false">VLOOKUP(G248,DDEGL_USERS,2,FALSE())</f>
        <v>#N/A</v>
      </c>
      <c r="B248" s="192" t="n">
        <f aca="false">(YEAR(Q248)-YEAR(P248))*12+MONTH(Q248)-MONTH(P248)+1</f>
        <v>1</v>
      </c>
      <c r="C248" s="192" t="n">
        <f aca="false">B248*W248</f>
        <v>0</v>
      </c>
    </row>
    <row r="249" customFormat="false" ht="12.75" hidden="false" customHeight="false" outlineLevel="0" collapsed="false">
      <c r="A249" s="192" t="e">
        <f aca="false">VLOOKUP(G249,DDEGL_USERS,2,FALSE())</f>
        <v>#N/A</v>
      </c>
      <c r="B249" s="192" t="n">
        <f aca="false">(YEAR(Q249)-YEAR(P249))*12+MONTH(Q249)-MONTH(P249)+1</f>
        <v>1</v>
      </c>
      <c r="C249" s="192" t="n">
        <f aca="false">B249*W249</f>
        <v>0</v>
      </c>
    </row>
    <row r="250" customFormat="false" ht="12.75" hidden="false" customHeight="false" outlineLevel="0" collapsed="false">
      <c r="A250" s="192" t="e">
        <f aca="false">VLOOKUP(G250,DDEGL_USERS,2,FALSE())</f>
        <v>#N/A</v>
      </c>
      <c r="B250" s="192" t="n">
        <f aca="false">(YEAR(Q250)-YEAR(P250))*12+MONTH(Q250)-MONTH(P250)+1</f>
        <v>1</v>
      </c>
      <c r="C250" s="192" t="n">
        <f aca="false">B250*W250</f>
        <v>0</v>
      </c>
    </row>
    <row r="251" customFormat="false" ht="12.75" hidden="false" customHeight="false" outlineLevel="0" collapsed="false">
      <c r="A251" s="192" t="e">
        <f aca="false">VLOOKUP(G251,DDEGL_USERS,2,FALSE())</f>
        <v>#N/A</v>
      </c>
      <c r="B251" s="192" t="n">
        <f aca="false">(YEAR(Q251)-YEAR(P251))*12+MONTH(Q251)-MONTH(P251)+1</f>
        <v>1</v>
      </c>
      <c r="C251" s="192" t="n">
        <f aca="false">B251*W251</f>
        <v>0</v>
      </c>
    </row>
    <row r="252" customFormat="false" ht="12.75" hidden="false" customHeight="false" outlineLevel="0" collapsed="false">
      <c r="A252" s="192" t="e">
        <f aca="false">VLOOKUP(G252,DDEGL_USERS,2,FALSE())</f>
        <v>#N/A</v>
      </c>
      <c r="B252" s="192" t="n">
        <f aca="false">(YEAR(Q252)-YEAR(P252))*12+MONTH(Q252)-MONTH(P252)+1</f>
        <v>1</v>
      </c>
      <c r="C252" s="192" t="n">
        <f aca="false">B252*W252</f>
        <v>0</v>
      </c>
    </row>
    <row r="253" customFormat="false" ht="12.75" hidden="false" customHeight="false" outlineLevel="0" collapsed="false">
      <c r="A253" s="192" t="e">
        <f aca="false">VLOOKUP(G253,DDEGL_USERS,2,FALSE())</f>
        <v>#N/A</v>
      </c>
      <c r="B253" s="192" t="n">
        <f aca="false">(YEAR(Q253)-YEAR(P253))*12+MONTH(Q253)-MONTH(P253)+1</f>
        <v>1</v>
      </c>
      <c r="C253" s="192" t="n">
        <f aca="false">B253*W253</f>
        <v>0</v>
      </c>
    </row>
    <row r="254" customFormat="false" ht="12.75" hidden="false" customHeight="false" outlineLevel="0" collapsed="false">
      <c r="A254" s="192" t="e">
        <f aca="false">VLOOKUP(G254,DDEGL_USERS,2,FALSE())</f>
        <v>#N/A</v>
      </c>
      <c r="B254" s="192" t="n">
        <f aca="false">(YEAR(Q254)-YEAR(P254))*12+MONTH(Q254)-MONTH(P254)+1</f>
        <v>1</v>
      </c>
      <c r="C254" s="192" t="n">
        <f aca="false">B254*W254</f>
        <v>0</v>
      </c>
    </row>
    <row r="255" customFormat="false" ht="12.75" hidden="false" customHeight="false" outlineLevel="0" collapsed="false">
      <c r="A255" s="192" t="e">
        <f aca="false">VLOOKUP(G255,DDEGL_USERS,2,FALSE())</f>
        <v>#N/A</v>
      </c>
      <c r="B255" s="192" t="n">
        <f aca="false">(YEAR(Q255)-YEAR(P255))*12+MONTH(Q255)-MONTH(P255)+1</f>
        <v>1</v>
      </c>
      <c r="C255" s="192" t="n">
        <f aca="false">B255*W255</f>
        <v>0</v>
      </c>
    </row>
    <row r="256" customFormat="false" ht="12.75" hidden="false" customHeight="false" outlineLevel="0" collapsed="false">
      <c r="A256" s="192" t="e">
        <f aca="false">VLOOKUP(G256,DDEGL_USERS,2,FALSE())</f>
        <v>#N/A</v>
      </c>
      <c r="B256" s="192" t="n">
        <f aca="false">(YEAR(Q256)-YEAR(P256))*12+MONTH(Q256)-MONTH(P256)+1</f>
        <v>1</v>
      </c>
      <c r="C256" s="192" t="n">
        <f aca="false">B256*W256</f>
        <v>0</v>
      </c>
    </row>
    <row r="257" customFormat="false" ht="12.75" hidden="false" customHeight="false" outlineLevel="0" collapsed="false">
      <c r="A257" s="192" t="e">
        <f aca="false">VLOOKUP(G257,DDEGL_USERS,2,FALSE())</f>
        <v>#N/A</v>
      </c>
      <c r="B257" s="192" t="n">
        <f aca="false">(YEAR(Q257)-YEAR(P257))*12+MONTH(Q257)-MONTH(P257)+1</f>
        <v>1</v>
      </c>
      <c r="C257" s="192" t="n">
        <f aca="false">B257*W257</f>
        <v>0</v>
      </c>
    </row>
    <row r="258" customFormat="false" ht="12.75" hidden="false" customHeight="false" outlineLevel="0" collapsed="false">
      <c r="A258" s="192" t="e">
        <f aca="false">VLOOKUP(G258,DDEGL_USERS,2,FALSE())</f>
        <v>#N/A</v>
      </c>
      <c r="B258" s="192" t="n">
        <f aca="false">(YEAR(Q258)-YEAR(P258))*12+MONTH(Q258)-MONTH(P258)+1</f>
        <v>1</v>
      </c>
      <c r="C258" s="192" t="n">
        <f aca="false">B258*W258</f>
        <v>0</v>
      </c>
    </row>
    <row r="259" customFormat="false" ht="12.75" hidden="false" customHeight="false" outlineLevel="0" collapsed="false">
      <c r="A259" s="192" t="e">
        <f aca="false">VLOOKUP(G259,DDEGL_USERS,2,FALSE())</f>
        <v>#N/A</v>
      </c>
      <c r="B259" s="192" t="n">
        <f aca="false">(YEAR(Q259)-YEAR(P259))*12+MONTH(Q259)-MONTH(P259)+1</f>
        <v>1</v>
      </c>
      <c r="C259" s="192" t="n">
        <f aca="false">B259*W259</f>
        <v>0</v>
      </c>
    </row>
    <row r="260" customFormat="false" ht="12.75" hidden="false" customHeight="false" outlineLevel="0" collapsed="false">
      <c r="A260" s="192" t="e">
        <f aca="false">VLOOKUP(G260,DDEGL_USERS,2,FALSE())</f>
        <v>#N/A</v>
      </c>
      <c r="B260" s="192" t="n">
        <f aca="false">(YEAR(Q260)-YEAR(P260))*12+MONTH(Q260)-MONTH(P260)+1</f>
        <v>1</v>
      </c>
      <c r="C260" s="192" t="n">
        <f aca="false">B260*W260</f>
        <v>0</v>
      </c>
    </row>
    <row r="261" customFormat="false" ht="12.75" hidden="false" customHeight="false" outlineLevel="0" collapsed="false">
      <c r="A261" s="192" t="e">
        <f aca="false">VLOOKUP(G261,DDEGL_USERS,2,FALSE())</f>
        <v>#N/A</v>
      </c>
      <c r="B261" s="192" t="n">
        <f aca="false">(YEAR(Q261)-YEAR(P261))*12+MONTH(Q261)-MONTH(P261)+1</f>
        <v>1</v>
      </c>
      <c r="C261" s="192" t="n">
        <f aca="false">B261*W261</f>
        <v>0</v>
      </c>
    </row>
    <row r="262" customFormat="false" ht="12.75" hidden="false" customHeight="false" outlineLevel="0" collapsed="false">
      <c r="A262" s="192" t="e">
        <f aca="false">VLOOKUP(G262,DDEGL_USERS,2,FALSE())</f>
        <v>#N/A</v>
      </c>
      <c r="B262" s="192" t="n">
        <f aca="false">(YEAR(Q262)-YEAR(P262))*12+MONTH(Q262)-MONTH(P262)+1</f>
        <v>1</v>
      </c>
      <c r="C262" s="192" t="n">
        <f aca="false">B262*W262</f>
        <v>0</v>
      </c>
    </row>
    <row r="263" customFormat="false" ht="12.75" hidden="false" customHeight="false" outlineLevel="0" collapsed="false">
      <c r="A263" s="192" t="e">
        <f aca="false">VLOOKUP(G263,DDEGL_USERS,2,FALSE())</f>
        <v>#N/A</v>
      </c>
      <c r="B263" s="192" t="n">
        <f aca="false">(YEAR(Q263)-YEAR(P263))*12+MONTH(Q263)-MONTH(P263)+1</f>
        <v>1</v>
      </c>
      <c r="C263" s="192" t="n">
        <f aca="false">B263*W263</f>
        <v>0</v>
      </c>
    </row>
    <row r="264" customFormat="false" ht="12.75" hidden="false" customHeight="false" outlineLevel="0" collapsed="false">
      <c r="A264" s="192" t="e">
        <f aca="false">VLOOKUP(G264,DDEGL_USERS,2,FALSE())</f>
        <v>#N/A</v>
      </c>
      <c r="B264" s="192" t="n">
        <f aca="false">(YEAR(Q264)-YEAR(P264))*12+MONTH(Q264)-MONTH(P264)+1</f>
        <v>1</v>
      </c>
      <c r="C264" s="192" t="n">
        <f aca="false">B264*W264</f>
        <v>0</v>
      </c>
    </row>
    <row r="265" customFormat="false" ht="12.75" hidden="false" customHeight="false" outlineLevel="0" collapsed="false">
      <c r="A265" s="192" t="e">
        <f aca="false">VLOOKUP(G265,DDEGL_USERS,2,FALSE())</f>
        <v>#N/A</v>
      </c>
      <c r="B265" s="192" t="n">
        <f aca="false">(YEAR(Q265)-YEAR(P265))*12+MONTH(Q265)-MONTH(P265)+1</f>
        <v>1</v>
      </c>
      <c r="C265" s="192" t="n">
        <f aca="false">B265*W265</f>
        <v>0</v>
      </c>
    </row>
    <row r="266" customFormat="false" ht="12.75" hidden="false" customHeight="false" outlineLevel="0" collapsed="false">
      <c r="A266" s="192" t="e">
        <f aca="false">VLOOKUP(G266,DDEGL_USERS,2,FALSE())</f>
        <v>#N/A</v>
      </c>
      <c r="B266" s="192" t="n">
        <f aca="false">(YEAR(Q266)-YEAR(P266))*12+MONTH(Q266)-MONTH(P266)+1</f>
        <v>1</v>
      </c>
      <c r="C266" s="192" t="n">
        <f aca="false">B266*W266</f>
        <v>0</v>
      </c>
    </row>
    <row r="267" customFormat="false" ht="12.75" hidden="false" customHeight="false" outlineLevel="0" collapsed="false">
      <c r="A267" s="192" t="e">
        <f aca="false">VLOOKUP(G267,DDEGL_USERS,2,FALSE())</f>
        <v>#N/A</v>
      </c>
      <c r="B267" s="192" t="n">
        <f aca="false">(YEAR(Q267)-YEAR(P267))*12+MONTH(Q267)-MONTH(P267)+1</f>
        <v>1</v>
      </c>
      <c r="C267" s="192" t="n">
        <f aca="false">B267*W267</f>
        <v>0</v>
      </c>
    </row>
    <row r="268" customFormat="false" ht="12.75" hidden="false" customHeight="false" outlineLevel="0" collapsed="false">
      <c r="A268" s="192" t="e">
        <f aca="false">VLOOKUP(G268,DDEGL_USERS,2,FALSE())</f>
        <v>#N/A</v>
      </c>
      <c r="B268" s="192" t="n">
        <f aca="false">(YEAR(Q268)-YEAR(P268))*12+MONTH(Q268)-MONTH(P268)+1</f>
        <v>1</v>
      </c>
      <c r="C268" s="192" t="n">
        <f aca="false">B268*W268</f>
        <v>0</v>
      </c>
    </row>
    <row r="269" customFormat="false" ht="12.75" hidden="false" customHeight="false" outlineLevel="0" collapsed="false">
      <c r="A269" s="192" t="e">
        <f aca="false">VLOOKUP(G269,DDEGL_USERS,2,FALSE())</f>
        <v>#N/A</v>
      </c>
      <c r="B269" s="192" t="n">
        <f aca="false">(YEAR(Q269)-YEAR(P269))*12+MONTH(Q269)-MONTH(P269)+1</f>
        <v>1</v>
      </c>
      <c r="C269" s="192" t="n">
        <f aca="false">B269*W269</f>
        <v>0</v>
      </c>
    </row>
    <row r="270" customFormat="false" ht="12.75" hidden="false" customHeight="false" outlineLevel="0" collapsed="false">
      <c r="A270" s="192" t="e">
        <f aca="false">VLOOKUP(G270,DDEGL_USERS,2,FALSE())</f>
        <v>#N/A</v>
      </c>
      <c r="B270" s="192" t="n">
        <f aca="false">(YEAR(Q270)-YEAR(P270))*12+MONTH(Q270)-MONTH(P270)+1</f>
        <v>1</v>
      </c>
      <c r="C270" s="192" t="n">
        <f aca="false">B270*W270</f>
        <v>0</v>
      </c>
    </row>
    <row r="271" customFormat="false" ht="12.75" hidden="false" customHeight="false" outlineLevel="0" collapsed="false">
      <c r="A271" s="192" t="e">
        <f aca="false">VLOOKUP(G271,DDEGL_USERS,2,FALSE())</f>
        <v>#N/A</v>
      </c>
      <c r="B271" s="192" t="n">
        <f aca="false">(YEAR(Q271)-YEAR(P271))*12+MONTH(Q271)-MONTH(P271)+1</f>
        <v>1</v>
      </c>
      <c r="C271" s="192" t="n">
        <f aca="false">B271*W271</f>
        <v>0</v>
      </c>
    </row>
    <row r="272" customFormat="false" ht="12.75" hidden="false" customHeight="false" outlineLevel="0" collapsed="false">
      <c r="A272" s="192" t="e">
        <f aca="false">VLOOKUP(G272,DDEGL_USERS,2,FALSE())</f>
        <v>#N/A</v>
      </c>
      <c r="B272" s="192" t="n">
        <f aca="false">(YEAR(Q272)-YEAR(P272))*12+MONTH(Q272)-MONTH(P272)+1</f>
        <v>1</v>
      </c>
      <c r="C272" s="192" t="n">
        <f aca="false">B272*W272</f>
        <v>0</v>
      </c>
    </row>
    <row r="273" customFormat="false" ht="12.75" hidden="false" customHeight="false" outlineLevel="0" collapsed="false">
      <c r="A273" s="192" t="e">
        <f aca="false">VLOOKUP(G273,DDEGL_USERS,2,FALSE())</f>
        <v>#N/A</v>
      </c>
      <c r="B273" s="192" t="n">
        <f aca="false">(YEAR(Q273)-YEAR(P273))*12+MONTH(Q273)-MONTH(P273)+1</f>
        <v>1</v>
      </c>
      <c r="C273" s="192" t="n">
        <f aca="false">B273*W273</f>
        <v>0</v>
      </c>
    </row>
    <row r="274" customFormat="false" ht="12.75" hidden="false" customHeight="false" outlineLevel="0" collapsed="false">
      <c r="A274" s="192" t="e">
        <f aca="false">VLOOKUP(G274,DDEGL_USERS,2,FALSE())</f>
        <v>#N/A</v>
      </c>
      <c r="B274" s="192" t="n">
        <f aca="false">(YEAR(Q274)-YEAR(P274))*12+MONTH(Q274)-MONTH(P274)+1</f>
        <v>1</v>
      </c>
      <c r="C274" s="192" t="n">
        <f aca="false">B274*W274</f>
        <v>0</v>
      </c>
    </row>
    <row r="275" customFormat="false" ht="12.75" hidden="false" customHeight="false" outlineLevel="0" collapsed="false">
      <c r="A275" s="192" t="e">
        <f aca="false">VLOOKUP(G275,DDEGL_USERS,2,FALSE())</f>
        <v>#N/A</v>
      </c>
      <c r="B275" s="192" t="n">
        <f aca="false">(YEAR(Q275)-YEAR(P275))*12+MONTH(Q275)-MONTH(P275)+1</f>
        <v>1</v>
      </c>
      <c r="C275" s="192" t="n">
        <f aca="false">B275*W275</f>
        <v>0</v>
      </c>
    </row>
    <row r="276" customFormat="false" ht="12.75" hidden="false" customHeight="false" outlineLevel="0" collapsed="false">
      <c r="A276" s="192" t="e">
        <f aca="false">VLOOKUP(G276,DDEGL_USERS,2,FALSE())</f>
        <v>#N/A</v>
      </c>
      <c r="B276" s="192" t="n">
        <f aca="false">(YEAR(Q276)-YEAR(P276))*12+MONTH(Q276)-MONTH(P276)+1</f>
        <v>1</v>
      </c>
      <c r="C276" s="192" t="n">
        <f aca="false">B276*W276</f>
        <v>0</v>
      </c>
    </row>
    <row r="277" customFormat="false" ht="12.75" hidden="false" customHeight="false" outlineLevel="0" collapsed="false">
      <c r="A277" s="192" t="e">
        <f aca="false">VLOOKUP(G277,DDEGL_USERS,2,FALSE())</f>
        <v>#N/A</v>
      </c>
      <c r="B277" s="192" t="n">
        <f aca="false">(YEAR(Q277)-YEAR(P277))*12+MONTH(Q277)-MONTH(P277)+1</f>
        <v>1</v>
      </c>
      <c r="C277" s="192" t="n">
        <f aca="false">B277*W277</f>
        <v>0</v>
      </c>
    </row>
    <row r="278" customFormat="false" ht="12.75" hidden="false" customHeight="false" outlineLevel="0" collapsed="false">
      <c r="A278" s="192" t="e">
        <f aca="false">VLOOKUP(G278,DDEGL_USERS,2,FALSE())</f>
        <v>#N/A</v>
      </c>
      <c r="B278" s="192" t="n">
        <f aca="false">(YEAR(Q278)-YEAR(P278))*12+MONTH(Q278)-MONTH(P278)+1</f>
        <v>1</v>
      </c>
      <c r="C278" s="192" t="n">
        <f aca="false">B278*W278</f>
        <v>0</v>
      </c>
    </row>
    <row r="279" customFormat="false" ht="12.75" hidden="false" customHeight="false" outlineLevel="0" collapsed="false">
      <c r="A279" s="192" t="e">
        <f aca="false">VLOOKUP(G279,DDEGL_USERS,2,FALSE())</f>
        <v>#N/A</v>
      </c>
      <c r="B279" s="192" t="n">
        <f aca="false">(YEAR(Q279)-YEAR(P279))*12+MONTH(Q279)-MONTH(P279)+1</f>
        <v>1</v>
      </c>
      <c r="C279" s="192" t="n">
        <f aca="false">B279*W279</f>
        <v>0</v>
      </c>
    </row>
    <row r="280" customFormat="false" ht="12.75" hidden="false" customHeight="false" outlineLevel="0" collapsed="false">
      <c r="A280" s="192" t="e">
        <f aca="false">VLOOKUP(G280,DDEGL_USERS,2,FALSE())</f>
        <v>#N/A</v>
      </c>
      <c r="B280" s="192" t="n">
        <f aca="false">(YEAR(Q280)-YEAR(P280))*12+MONTH(Q280)-MONTH(P280)+1</f>
        <v>1</v>
      </c>
      <c r="C280" s="192" t="n">
        <f aca="false">B280*W280</f>
        <v>0</v>
      </c>
    </row>
    <row r="281" customFormat="false" ht="12.75" hidden="false" customHeight="false" outlineLevel="0" collapsed="false">
      <c r="A281" s="192" t="e">
        <f aca="false">VLOOKUP(G281,DDEGL_USERS,2,FALSE())</f>
        <v>#N/A</v>
      </c>
      <c r="B281" s="192" t="n">
        <f aca="false">(YEAR(Q281)-YEAR(P281))*12+MONTH(Q281)-MONTH(P281)+1</f>
        <v>1</v>
      </c>
      <c r="C281" s="192" t="n">
        <f aca="false">B281*W281</f>
        <v>0</v>
      </c>
    </row>
    <row r="282" customFormat="false" ht="12.75" hidden="false" customHeight="false" outlineLevel="0" collapsed="false">
      <c r="A282" s="192" t="e">
        <f aca="false">VLOOKUP(G282,DDEGL_USERS,2,FALSE())</f>
        <v>#N/A</v>
      </c>
      <c r="B282" s="192" t="n">
        <f aca="false">(YEAR(Q282)-YEAR(P282))*12+MONTH(Q282)-MONTH(P282)+1</f>
        <v>1</v>
      </c>
      <c r="C282" s="192" t="n">
        <f aca="false">B282*W282</f>
        <v>0</v>
      </c>
    </row>
    <row r="283" customFormat="false" ht="12.75" hidden="false" customHeight="false" outlineLevel="0" collapsed="false">
      <c r="A283" s="192" t="e">
        <f aca="false">VLOOKUP(G283,DDEGL_USERS,2,FALSE())</f>
        <v>#N/A</v>
      </c>
      <c r="B283" s="192" t="n">
        <f aca="false">(YEAR(Q283)-YEAR(P283))*12+MONTH(Q283)-MONTH(P283)+1</f>
        <v>1</v>
      </c>
      <c r="C283" s="192" t="n">
        <f aca="false">B283*W283</f>
        <v>0</v>
      </c>
    </row>
    <row r="284" customFormat="false" ht="12.75" hidden="false" customHeight="false" outlineLevel="0" collapsed="false">
      <c r="A284" s="192" t="e">
        <f aca="false">VLOOKUP(G284,DDEGL_USERS,2,FALSE())</f>
        <v>#N/A</v>
      </c>
      <c r="B284" s="192" t="n">
        <f aca="false">(YEAR(Q284)-YEAR(P284))*12+MONTH(Q284)-MONTH(P284)+1</f>
        <v>1</v>
      </c>
      <c r="C284" s="192" t="n">
        <f aca="false">B284*W284</f>
        <v>0</v>
      </c>
    </row>
    <row r="285" customFormat="false" ht="12.75" hidden="false" customHeight="false" outlineLevel="0" collapsed="false">
      <c r="A285" s="192" t="e">
        <f aca="false">VLOOKUP(G285,DDEGL_USERS,2,FALSE())</f>
        <v>#N/A</v>
      </c>
      <c r="B285" s="192" t="n">
        <f aca="false">(YEAR(Q285)-YEAR(P285))*12+MONTH(Q285)-MONTH(P285)+1</f>
        <v>1</v>
      </c>
      <c r="C285" s="192" t="n">
        <f aca="false">B285*W285</f>
        <v>0</v>
      </c>
    </row>
    <row r="286" customFormat="false" ht="12.75" hidden="false" customHeight="false" outlineLevel="0" collapsed="false">
      <c r="A286" s="192" t="e">
        <f aca="false">VLOOKUP(G286,DDEGL_USERS,2,FALSE())</f>
        <v>#N/A</v>
      </c>
      <c r="B286" s="192" t="n">
        <f aca="false">(YEAR(Q286)-YEAR(P286))*12+MONTH(Q286)-MONTH(P286)+1</f>
        <v>1</v>
      </c>
      <c r="C286" s="192" t="n">
        <f aca="false">B286*W286</f>
        <v>0</v>
      </c>
    </row>
    <row r="287" customFormat="false" ht="12.75" hidden="false" customHeight="false" outlineLevel="0" collapsed="false">
      <c r="A287" s="192" t="e">
        <f aca="false">VLOOKUP(G287,DDEGL_USERS,2,FALSE())</f>
        <v>#N/A</v>
      </c>
      <c r="B287" s="192" t="n">
        <f aca="false">(YEAR(Q287)-YEAR(P287))*12+MONTH(Q287)-MONTH(P287)+1</f>
        <v>1</v>
      </c>
      <c r="C287" s="192" t="n">
        <f aca="false">B287*W287</f>
        <v>0</v>
      </c>
    </row>
    <row r="288" customFormat="false" ht="12.75" hidden="false" customHeight="false" outlineLevel="0" collapsed="false">
      <c r="A288" s="192" t="e">
        <f aca="false">VLOOKUP(G288,DDEGL_USERS,2,FALSE())</f>
        <v>#N/A</v>
      </c>
      <c r="B288" s="192" t="n">
        <f aca="false">(YEAR(Q288)-YEAR(P288))*12+MONTH(Q288)-MONTH(P288)+1</f>
        <v>1</v>
      </c>
      <c r="C288" s="192" t="n">
        <f aca="false">B288*W288</f>
        <v>0</v>
      </c>
    </row>
    <row r="289" customFormat="false" ht="12.75" hidden="false" customHeight="false" outlineLevel="0" collapsed="false">
      <c r="A289" s="192" t="e">
        <f aca="false">VLOOKUP(G289,DDEGL_USERS,2,FALSE())</f>
        <v>#N/A</v>
      </c>
      <c r="B289" s="192" t="n">
        <f aca="false">(YEAR(Q289)-YEAR(P289))*12+MONTH(Q289)-MONTH(P289)+1</f>
        <v>1</v>
      </c>
      <c r="C289" s="192" t="n">
        <f aca="false">B289*W289</f>
        <v>0</v>
      </c>
    </row>
    <row r="290" customFormat="false" ht="12.75" hidden="false" customHeight="false" outlineLevel="0" collapsed="false">
      <c r="A290" s="192" t="e">
        <f aca="false">VLOOKUP(G290,DDEGL_USERS,2,FALSE())</f>
        <v>#N/A</v>
      </c>
      <c r="B290" s="192" t="n">
        <f aca="false">(YEAR(Q290)-YEAR(P290))*12+MONTH(Q290)-MONTH(P290)+1</f>
        <v>1</v>
      </c>
      <c r="C290" s="192" t="n">
        <f aca="false">B290*W290</f>
        <v>0</v>
      </c>
    </row>
    <row r="291" customFormat="false" ht="12.75" hidden="false" customHeight="false" outlineLevel="0" collapsed="false">
      <c r="A291" s="192" t="e">
        <f aca="false">VLOOKUP(G291,DDEGL_USERS,2,FALSE())</f>
        <v>#N/A</v>
      </c>
      <c r="B291" s="192" t="n">
        <f aca="false">(YEAR(Q291)-YEAR(P291))*12+MONTH(Q291)-MONTH(P291)+1</f>
        <v>1</v>
      </c>
      <c r="C291" s="192" t="n">
        <f aca="false">B291*W291</f>
        <v>0</v>
      </c>
    </row>
    <row r="292" customFormat="false" ht="12.75" hidden="false" customHeight="false" outlineLevel="0" collapsed="false">
      <c r="A292" s="192" t="e">
        <f aca="false">VLOOKUP(G292,DDEGL_USERS,2,FALSE())</f>
        <v>#N/A</v>
      </c>
      <c r="B292" s="192" t="n">
        <f aca="false">(YEAR(Q292)-YEAR(P292))*12+MONTH(Q292)-MONTH(P292)+1</f>
        <v>1</v>
      </c>
      <c r="C292" s="192" t="n">
        <f aca="false">B292*W292</f>
        <v>0</v>
      </c>
    </row>
    <row r="293" customFormat="false" ht="12.75" hidden="false" customHeight="false" outlineLevel="0" collapsed="false">
      <c r="A293" s="192" t="e">
        <f aca="false">VLOOKUP(G293,DDEGL_USERS,2,FALSE())</f>
        <v>#N/A</v>
      </c>
      <c r="B293" s="192" t="n">
        <f aca="false">(YEAR(Q293)-YEAR(P293))*12+MONTH(Q293)-MONTH(P293)+1</f>
        <v>1</v>
      </c>
      <c r="C293" s="192" t="n">
        <f aca="false">B293*W293</f>
        <v>0</v>
      </c>
    </row>
    <row r="294" customFormat="false" ht="12.75" hidden="false" customHeight="false" outlineLevel="0" collapsed="false">
      <c r="A294" s="192" t="e">
        <f aca="false">VLOOKUP(G294,DDEGL_USERS,2,FALSE())</f>
        <v>#N/A</v>
      </c>
      <c r="B294" s="192" t="n">
        <f aca="false">(YEAR(Q294)-YEAR(P294))*12+MONTH(Q294)-MONTH(P294)+1</f>
        <v>1</v>
      </c>
      <c r="C294" s="192" t="n">
        <f aca="false">B294*W294</f>
        <v>0</v>
      </c>
    </row>
    <row r="295" customFormat="false" ht="12.75" hidden="false" customHeight="false" outlineLevel="0" collapsed="false">
      <c r="A295" s="192" t="e">
        <f aca="false">VLOOKUP(G295,DDEGL_USERS,2,FALSE())</f>
        <v>#N/A</v>
      </c>
      <c r="B295" s="192" t="n">
        <f aca="false">(YEAR(Q295)-YEAR(P295))*12+MONTH(Q295)-MONTH(P295)+1</f>
        <v>1</v>
      </c>
      <c r="C295" s="192" t="n">
        <f aca="false">B295*W295</f>
        <v>0</v>
      </c>
    </row>
    <row r="296" customFormat="false" ht="12.75" hidden="false" customHeight="false" outlineLevel="0" collapsed="false">
      <c r="A296" s="192" t="e">
        <f aca="false">VLOOKUP(G296,DDEGL_USERS,2,FALSE())</f>
        <v>#N/A</v>
      </c>
      <c r="B296" s="192" t="n">
        <f aca="false">(YEAR(Q296)-YEAR(P296))*12+MONTH(Q296)-MONTH(P296)+1</f>
        <v>1</v>
      </c>
      <c r="C296" s="192" t="n">
        <f aca="false">B296*W296</f>
        <v>0</v>
      </c>
    </row>
    <row r="297" customFormat="false" ht="12.75" hidden="false" customHeight="false" outlineLevel="0" collapsed="false">
      <c r="A297" s="192" t="e">
        <f aca="false">VLOOKUP(G297,DDEGL_USERS,2,FALSE())</f>
        <v>#N/A</v>
      </c>
      <c r="B297" s="192" t="n">
        <f aca="false">(YEAR(Q297)-YEAR(P297))*12+MONTH(Q297)-MONTH(P297)+1</f>
        <v>1</v>
      </c>
      <c r="C297" s="192" t="n">
        <f aca="false">B297*W297</f>
        <v>0</v>
      </c>
    </row>
    <row r="298" customFormat="false" ht="12.75" hidden="false" customHeight="false" outlineLevel="0" collapsed="false">
      <c r="A298" s="192" t="e">
        <f aca="false">VLOOKUP(G298,DDEGL_USERS,2,FALSE())</f>
        <v>#N/A</v>
      </c>
      <c r="B298" s="192" t="n">
        <f aca="false">(YEAR(Q298)-YEAR(P298))*12+MONTH(Q298)-MONTH(P298)+1</f>
        <v>1</v>
      </c>
      <c r="C298" s="192" t="n">
        <f aca="false">B298*W298</f>
        <v>0</v>
      </c>
    </row>
    <row r="299" customFormat="false" ht="12.75" hidden="false" customHeight="false" outlineLevel="0" collapsed="false">
      <c r="A299" s="192" t="e">
        <f aca="false">VLOOKUP(G299,DDEGL_USERS,2,FALSE())</f>
        <v>#N/A</v>
      </c>
      <c r="B299" s="192" t="n">
        <f aca="false">(YEAR(Q299)-YEAR(P299))*12+MONTH(Q299)-MONTH(P299)+1</f>
        <v>1</v>
      </c>
      <c r="C299" s="192" t="n">
        <f aca="false">B299*W299</f>
        <v>0</v>
      </c>
    </row>
    <row r="300" customFormat="false" ht="12.75" hidden="false" customHeight="false" outlineLevel="0" collapsed="false">
      <c r="A300" s="192" t="e">
        <f aca="false">VLOOKUP(G300,DDEGL_USERS,2,FALSE())</f>
        <v>#N/A</v>
      </c>
      <c r="B300" s="192" t="n">
        <f aca="false">(YEAR(Q300)-YEAR(P300))*12+MONTH(Q300)-MONTH(P300)+1</f>
        <v>1</v>
      </c>
      <c r="C300" s="192" t="n">
        <f aca="false">B300*W300</f>
        <v>0</v>
      </c>
    </row>
    <row r="301" customFormat="false" ht="12.75" hidden="false" customHeight="false" outlineLevel="0" collapsed="false">
      <c r="A301" s="192" t="e">
        <f aca="false">VLOOKUP(G301,DDEGL_USERS,2,FALSE())</f>
        <v>#N/A</v>
      </c>
      <c r="B301" s="192" t="n">
        <f aca="false">(YEAR(Q301)-YEAR(P301))*12+MONTH(Q301)-MONTH(P301)+1</f>
        <v>1</v>
      </c>
      <c r="C301" s="192" t="n">
        <f aca="false">B301*W301</f>
        <v>0</v>
      </c>
    </row>
    <row r="302" customFormat="false" ht="12.75" hidden="false" customHeight="false" outlineLevel="0" collapsed="false">
      <c r="A302" s="192" t="e">
        <f aca="false">VLOOKUP(G302,DDEGL_USERS,2,FALSE())</f>
        <v>#N/A</v>
      </c>
      <c r="B302" s="192" t="n">
        <f aca="false">(YEAR(Q302)-YEAR(P302))*12+MONTH(Q302)-MONTH(P302)+1</f>
        <v>1</v>
      </c>
      <c r="C302" s="192" t="n">
        <f aca="false">B302*W302</f>
        <v>0</v>
      </c>
    </row>
    <row r="303" customFormat="false" ht="12.75" hidden="false" customHeight="false" outlineLevel="0" collapsed="false">
      <c r="A303" s="192" t="e">
        <f aca="false">VLOOKUP(G303,DDEGL_USERS,2,FALSE())</f>
        <v>#N/A</v>
      </c>
      <c r="B303" s="192" t="n">
        <f aca="false">(YEAR(Q303)-YEAR(P303))*12+MONTH(Q303)-MONTH(P303)+1</f>
        <v>1</v>
      </c>
      <c r="C303" s="192" t="n">
        <f aca="false">B303*W303</f>
        <v>0</v>
      </c>
    </row>
    <row r="304" customFormat="false" ht="12.75" hidden="false" customHeight="false" outlineLevel="0" collapsed="false">
      <c r="A304" s="192" t="e">
        <f aca="false">VLOOKUP(G304,DDEGL_USERS,2,FALSE())</f>
        <v>#N/A</v>
      </c>
      <c r="B304" s="192" t="n">
        <f aca="false">(YEAR(Q304)-YEAR(P304))*12+MONTH(Q304)-MONTH(P304)+1</f>
        <v>1</v>
      </c>
      <c r="C304" s="192" t="n">
        <f aca="false">B304*W304</f>
        <v>0</v>
      </c>
    </row>
    <row r="305" customFormat="false" ht="12.75" hidden="false" customHeight="false" outlineLevel="0" collapsed="false">
      <c r="A305" s="192" t="e">
        <f aca="false">VLOOKUP(G305,DDEGL_USERS,2,FALSE())</f>
        <v>#N/A</v>
      </c>
      <c r="B305" s="192" t="n">
        <f aca="false">(YEAR(Q305)-YEAR(P305))*12+MONTH(Q305)-MONTH(P305)+1</f>
        <v>1</v>
      </c>
      <c r="C305" s="192" t="n">
        <f aca="false">B305*W305</f>
        <v>0</v>
      </c>
    </row>
    <row r="306" customFormat="false" ht="12.75" hidden="false" customHeight="false" outlineLevel="0" collapsed="false">
      <c r="A306" s="192" t="e">
        <f aca="false">VLOOKUP(G306,DDEGL_USERS,2,FALSE())</f>
        <v>#N/A</v>
      </c>
      <c r="B306" s="192" t="n">
        <f aca="false">(YEAR(Q306)-YEAR(P306))*12+MONTH(Q306)-MONTH(P306)+1</f>
        <v>1</v>
      </c>
      <c r="C306" s="192" t="n">
        <f aca="false">B306*W306</f>
        <v>0</v>
      </c>
    </row>
    <row r="307" customFormat="false" ht="12.75" hidden="false" customHeight="false" outlineLevel="0" collapsed="false">
      <c r="A307" s="192" t="e">
        <f aca="false">VLOOKUP(G307,DDEGL_USERS,2,FALSE())</f>
        <v>#N/A</v>
      </c>
      <c r="B307" s="192" t="n">
        <f aca="false">(YEAR(Q307)-YEAR(P307))*12+MONTH(Q307)-MONTH(P307)+1</f>
        <v>1</v>
      </c>
      <c r="C307" s="192" t="n">
        <f aca="false">B307*W307</f>
        <v>0</v>
      </c>
    </row>
    <row r="308" customFormat="false" ht="12.75" hidden="false" customHeight="false" outlineLevel="0" collapsed="false">
      <c r="A308" s="192" t="e">
        <f aca="false">VLOOKUP(G308,DDEGL_USERS,2,FALSE())</f>
        <v>#N/A</v>
      </c>
      <c r="B308" s="192" t="n">
        <f aca="false">(YEAR(Q308)-YEAR(P308))*12+MONTH(Q308)-MONTH(P308)+1</f>
        <v>1</v>
      </c>
      <c r="C308" s="192" t="n">
        <f aca="false">B308*W308</f>
        <v>0</v>
      </c>
    </row>
    <row r="309" customFormat="false" ht="12.75" hidden="false" customHeight="false" outlineLevel="0" collapsed="false">
      <c r="A309" s="192" t="e">
        <f aca="false">VLOOKUP(G309,DDEGL_USERS,2,FALSE())</f>
        <v>#N/A</v>
      </c>
      <c r="B309" s="192" t="n">
        <f aca="false">(YEAR(Q309)-YEAR(P309))*12+MONTH(Q309)-MONTH(P309)+1</f>
        <v>1</v>
      </c>
      <c r="C309" s="192" t="n">
        <f aca="false">B309*W309</f>
        <v>0</v>
      </c>
    </row>
    <row r="310" customFormat="false" ht="12.75" hidden="false" customHeight="false" outlineLevel="0" collapsed="false">
      <c r="A310" s="192" t="e">
        <f aca="false">VLOOKUP(G310,DDEGL_USERS,2,FALSE())</f>
        <v>#N/A</v>
      </c>
      <c r="B310" s="192" t="n">
        <f aca="false">(YEAR(Q310)-YEAR(P310))*12+MONTH(Q310)-MONTH(P310)+1</f>
        <v>1</v>
      </c>
      <c r="C310" s="192" t="n">
        <f aca="false">B310*W310</f>
        <v>0</v>
      </c>
    </row>
    <row r="311" customFormat="false" ht="12.75" hidden="false" customHeight="false" outlineLevel="0" collapsed="false">
      <c r="A311" s="192" t="e">
        <f aca="false">VLOOKUP(G311,DDEGL_USERS,2,FALSE())</f>
        <v>#N/A</v>
      </c>
      <c r="B311" s="192" t="n">
        <f aca="false">(YEAR(Q311)-YEAR(P311))*12+MONTH(Q311)-MONTH(P311)+1</f>
        <v>1</v>
      </c>
      <c r="C311" s="192" t="n">
        <f aca="false">B311*W311</f>
        <v>0</v>
      </c>
    </row>
    <row r="312" customFormat="false" ht="12.75" hidden="false" customHeight="false" outlineLevel="0" collapsed="false">
      <c r="A312" s="192" t="e">
        <f aca="false">VLOOKUP(G312,DDEGL_USERS,2,FALSE())</f>
        <v>#N/A</v>
      </c>
      <c r="B312" s="192" t="n">
        <f aca="false">(YEAR(Q312)-YEAR(P312))*12+MONTH(Q312)-MONTH(P312)+1</f>
        <v>1</v>
      </c>
      <c r="C312" s="192" t="n">
        <f aca="false">B312*W312</f>
        <v>0</v>
      </c>
    </row>
    <row r="313" customFormat="false" ht="12.75" hidden="false" customHeight="false" outlineLevel="0" collapsed="false">
      <c r="A313" s="192" t="e">
        <f aca="false">VLOOKUP(G313,DDEGL_USERS,2,FALSE())</f>
        <v>#N/A</v>
      </c>
      <c r="B313" s="192" t="n">
        <f aca="false">(YEAR(Q313)-YEAR(P313))*12+MONTH(Q313)-MONTH(P313)+1</f>
        <v>1</v>
      </c>
      <c r="C313" s="192" t="n">
        <f aca="false">B313*W313</f>
        <v>0</v>
      </c>
    </row>
    <row r="314" customFormat="false" ht="12.75" hidden="false" customHeight="false" outlineLevel="0" collapsed="false">
      <c r="A314" s="192" t="e">
        <f aca="false">VLOOKUP(G314,DDEGL_USERS,2,FALSE())</f>
        <v>#N/A</v>
      </c>
      <c r="B314" s="192" t="n">
        <f aca="false">(YEAR(Q314)-YEAR(P314))*12+MONTH(Q314)-MONTH(P314)+1</f>
        <v>1</v>
      </c>
      <c r="C314" s="192" t="n">
        <f aca="false">B314*W314</f>
        <v>0</v>
      </c>
    </row>
    <row r="315" customFormat="false" ht="12.75" hidden="false" customHeight="false" outlineLevel="0" collapsed="false">
      <c r="A315" s="192" t="e">
        <f aca="false">VLOOKUP(G315,DDEGL_USERS,2,FALSE())</f>
        <v>#N/A</v>
      </c>
      <c r="B315" s="192" t="n">
        <f aca="false">(YEAR(Q315)-YEAR(P315))*12+MONTH(Q315)-MONTH(P315)+1</f>
        <v>1</v>
      </c>
      <c r="C315" s="192" t="n">
        <f aca="false">B315*W315</f>
        <v>0</v>
      </c>
    </row>
    <row r="316" customFormat="false" ht="12.75" hidden="false" customHeight="false" outlineLevel="0" collapsed="false">
      <c r="A316" s="192" t="e">
        <f aca="false">VLOOKUP(G316,DDEGL_USERS,2,FALSE())</f>
        <v>#N/A</v>
      </c>
      <c r="B316" s="192" t="n">
        <f aca="false">(YEAR(Q316)-YEAR(P316))*12+MONTH(Q316)-MONTH(P316)+1</f>
        <v>1</v>
      </c>
      <c r="C316" s="192" t="n">
        <f aca="false">B316*W316</f>
        <v>0</v>
      </c>
    </row>
    <row r="317" customFormat="false" ht="12.75" hidden="false" customHeight="false" outlineLevel="0" collapsed="false">
      <c r="A317" s="192" t="e">
        <f aca="false">VLOOKUP(G317,DDEGL_USERS,2,FALSE())</f>
        <v>#N/A</v>
      </c>
      <c r="B317" s="192" t="n">
        <f aca="false">(YEAR(Q317)-YEAR(P317))*12+MONTH(Q317)-MONTH(P317)+1</f>
        <v>1</v>
      </c>
      <c r="C317" s="192" t="n">
        <f aca="false">B317*W317</f>
        <v>0</v>
      </c>
    </row>
    <row r="318" customFormat="false" ht="12.75" hidden="false" customHeight="false" outlineLevel="0" collapsed="false">
      <c r="A318" s="192" t="e">
        <f aca="false">VLOOKUP(G318,DDEGL_USERS,2,FALSE())</f>
        <v>#N/A</v>
      </c>
      <c r="B318" s="192" t="n">
        <f aca="false">(YEAR(Q318)-YEAR(P318))*12+MONTH(Q318)-MONTH(P318)+1</f>
        <v>1</v>
      </c>
      <c r="C318" s="192" t="n">
        <f aca="false">B318*W318</f>
        <v>0</v>
      </c>
    </row>
    <row r="319" customFormat="false" ht="12.75" hidden="false" customHeight="false" outlineLevel="0" collapsed="false">
      <c r="A319" s="192" t="e">
        <f aca="false">VLOOKUP(G319,DDEGL_USERS,2,FALSE())</f>
        <v>#N/A</v>
      </c>
      <c r="B319" s="192" t="n">
        <f aca="false">(YEAR(Q319)-YEAR(P319))*12+MONTH(Q319)-MONTH(P319)+1</f>
        <v>1</v>
      </c>
      <c r="C319" s="192" t="n">
        <f aca="false">B319*W319</f>
        <v>0</v>
      </c>
    </row>
    <row r="320" customFormat="false" ht="12.75" hidden="false" customHeight="false" outlineLevel="0" collapsed="false">
      <c r="A320" s="192" t="e">
        <f aca="false">VLOOKUP(G320,DDEGL_USERS,2,FALSE())</f>
        <v>#N/A</v>
      </c>
      <c r="B320" s="192" t="n">
        <f aca="false">(YEAR(Q320)-YEAR(P320))*12+MONTH(Q320)-MONTH(P320)+1</f>
        <v>1</v>
      </c>
      <c r="C320" s="192" t="n">
        <f aca="false">B320*W320</f>
        <v>0</v>
      </c>
    </row>
    <row r="321" customFormat="false" ht="12.75" hidden="false" customHeight="false" outlineLevel="0" collapsed="false">
      <c r="A321" s="192" t="e">
        <f aca="false">VLOOKUP(G321,DDEGL_USERS,2,FALSE())</f>
        <v>#N/A</v>
      </c>
      <c r="B321" s="192" t="n">
        <f aca="false">(YEAR(Q321)-YEAR(P321))*12+MONTH(Q321)-MONTH(P321)+1</f>
        <v>1</v>
      </c>
      <c r="C321" s="192" t="n">
        <f aca="false">B321*W321</f>
        <v>0</v>
      </c>
    </row>
    <row r="322" customFormat="false" ht="12.75" hidden="false" customHeight="false" outlineLevel="0" collapsed="false">
      <c r="A322" s="192" t="e">
        <f aca="false">VLOOKUP(G322,DDEGL_USERS,2,FALSE())</f>
        <v>#N/A</v>
      </c>
      <c r="B322" s="192" t="n">
        <f aca="false">(YEAR(Q322)-YEAR(P322))*12+MONTH(Q322)-MONTH(P322)+1</f>
        <v>1</v>
      </c>
      <c r="C322" s="192" t="n">
        <f aca="false">B322*W322</f>
        <v>0</v>
      </c>
    </row>
    <row r="323" customFormat="false" ht="12.75" hidden="false" customHeight="false" outlineLevel="0" collapsed="false">
      <c r="A323" s="192" t="e">
        <f aca="false">VLOOKUP(G323,DDEGL_USERS,2,FALSE())</f>
        <v>#N/A</v>
      </c>
      <c r="B323" s="192" t="n">
        <f aca="false">(YEAR(Q323)-YEAR(P323))*12+MONTH(Q323)-MONTH(P323)+1</f>
        <v>1</v>
      </c>
      <c r="C323" s="192" t="n">
        <f aca="false">B323*W323</f>
        <v>0</v>
      </c>
    </row>
    <row r="324" customFormat="false" ht="12.75" hidden="false" customHeight="false" outlineLevel="0" collapsed="false">
      <c r="A324" s="192" t="e">
        <f aca="false">VLOOKUP(G324,DDEGL_USERS,2,FALSE())</f>
        <v>#N/A</v>
      </c>
      <c r="B324" s="192" t="n">
        <f aca="false">(YEAR(Q324)-YEAR(P324))*12+MONTH(Q324)-MONTH(P324)+1</f>
        <v>1</v>
      </c>
      <c r="C324" s="192" t="n">
        <f aca="false">B324*W324</f>
        <v>0</v>
      </c>
    </row>
    <row r="325" customFormat="false" ht="12.75" hidden="false" customHeight="false" outlineLevel="0" collapsed="false">
      <c r="A325" s="192" t="e">
        <f aca="false">VLOOKUP(G325,DDEGL_USERS,2,FALSE())</f>
        <v>#N/A</v>
      </c>
      <c r="B325" s="192" t="n">
        <f aca="false">(YEAR(Q325)-YEAR(P325))*12+MONTH(Q325)-MONTH(P325)+1</f>
        <v>1</v>
      </c>
      <c r="C325" s="192" t="n">
        <f aca="false">B325*W325</f>
        <v>0</v>
      </c>
    </row>
    <row r="326" customFormat="false" ht="12.75" hidden="false" customHeight="false" outlineLevel="0" collapsed="false">
      <c r="A326" s="192" t="e">
        <f aca="false">VLOOKUP(G326,DDEGL_USERS,2,FALSE())</f>
        <v>#N/A</v>
      </c>
      <c r="B326" s="192" t="n">
        <f aca="false">(YEAR(Q326)-YEAR(P326))*12+MONTH(Q326)-MONTH(P326)+1</f>
        <v>1</v>
      </c>
      <c r="C326" s="192" t="n">
        <f aca="false">B326*W326</f>
        <v>0</v>
      </c>
    </row>
    <row r="327" customFormat="false" ht="12.75" hidden="false" customHeight="false" outlineLevel="0" collapsed="false">
      <c r="A327" s="192" t="e">
        <f aca="false">VLOOKUP(G327,DDEGL_USERS,2,FALSE())</f>
        <v>#N/A</v>
      </c>
      <c r="B327" s="192" t="n">
        <f aca="false">(YEAR(Q327)-YEAR(P327))*12+MONTH(Q327)-MONTH(P327)+1</f>
        <v>1</v>
      </c>
      <c r="C327" s="192" t="n">
        <f aca="false">B327*W327</f>
        <v>0</v>
      </c>
    </row>
    <row r="328" customFormat="false" ht="12.75" hidden="false" customHeight="false" outlineLevel="0" collapsed="false">
      <c r="A328" s="192" t="e">
        <f aca="false">VLOOKUP(G328,DDEGL_USERS,2,FALSE())</f>
        <v>#N/A</v>
      </c>
      <c r="B328" s="192" t="n">
        <f aca="false">(YEAR(Q328)-YEAR(P328))*12+MONTH(Q328)-MONTH(P328)+1</f>
        <v>1</v>
      </c>
      <c r="C328" s="192" t="n">
        <f aca="false">B328*W328</f>
        <v>0</v>
      </c>
    </row>
    <row r="329" customFormat="false" ht="12.75" hidden="false" customHeight="false" outlineLevel="0" collapsed="false">
      <c r="A329" s="192" t="e">
        <f aca="false">VLOOKUP(G329,DDEGL_USERS,2,FALSE())</f>
        <v>#N/A</v>
      </c>
      <c r="B329" s="192" t="n">
        <f aca="false">(YEAR(Q329)-YEAR(P329))*12+MONTH(Q329)-MONTH(P329)+1</f>
        <v>1</v>
      </c>
      <c r="C329" s="192" t="n">
        <f aca="false">B329*W329</f>
        <v>0</v>
      </c>
    </row>
    <row r="330" customFormat="false" ht="12.75" hidden="false" customHeight="false" outlineLevel="0" collapsed="false">
      <c r="A330" s="192" t="e">
        <f aca="false">VLOOKUP(G330,DDEGL_USERS,2,FALSE())</f>
        <v>#N/A</v>
      </c>
      <c r="B330" s="192" t="n">
        <f aca="false">(YEAR(Q330)-YEAR(P330))*12+MONTH(Q330)-MONTH(P330)+1</f>
        <v>1</v>
      </c>
      <c r="C330" s="192" t="n">
        <f aca="false">B330*W330</f>
        <v>0</v>
      </c>
    </row>
    <row r="331" customFormat="false" ht="12.75" hidden="false" customHeight="false" outlineLevel="0" collapsed="false">
      <c r="A331" s="192" t="e">
        <f aca="false">VLOOKUP(G331,DDEGL_USERS,2,FALSE())</f>
        <v>#N/A</v>
      </c>
      <c r="B331" s="192" t="n">
        <f aca="false">(YEAR(Q331)-YEAR(P331))*12+MONTH(Q331)-MONTH(P331)+1</f>
        <v>1</v>
      </c>
      <c r="C331" s="192" t="n">
        <f aca="false">B331*W331</f>
        <v>0</v>
      </c>
    </row>
    <row r="332" customFormat="false" ht="12.75" hidden="false" customHeight="false" outlineLevel="0" collapsed="false">
      <c r="A332" s="192" t="e">
        <f aca="false">VLOOKUP(G332,DDEGL_USERS,2,FALSE())</f>
        <v>#N/A</v>
      </c>
      <c r="B332" s="192" t="n">
        <f aca="false">(YEAR(Q332)-YEAR(P332))*12+MONTH(Q332)-MONTH(P332)+1</f>
        <v>1</v>
      </c>
      <c r="C332" s="192" t="n">
        <f aca="false">B332*W332</f>
        <v>0</v>
      </c>
    </row>
    <row r="333" customFormat="false" ht="12.75" hidden="false" customHeight="false" outlineLevel="0" collapsed="false">
      <c r="A333" s="192" t="e">
        <f aca="false">VLOOKUP(G333,DDEGL_USERS,2,FALSE())</f>
        <v>#N/A</v>
      </c>
      <c r="B333" s="192" t="n">
        <f aca="false">(YEAR(Q333)-YEAR(P333))*12+MONTH(Q333)-MONTH(P333)+1</f>
        <v>1</v>
      </c>
      <c r="C333" s="192" t="n">
        <f aca="false">B333*W333</f>
        <v>0</v>
      </c>
    </row>
    <row r="334" customFormat="false" ht="12.75" hidden="false" customHeight="false" outlineLevel="0" collapsed="false">
      <c r="A334" s="192" t="e">
        <f aca="false">VLOOKUP(G334,DDEGL_USERS,2,FALSE())</f>
        <v>#N/A</v>
      </c>
      <c r="B334" s="192" t="n">
        <f aca="false">(YEAR(Q334)-YEAR(P334))*12+MONTH(Q334)-MONTH(P334)+1</f>
        <v>1</v>
      </c>
      <c r="C334" s="192" t="n">
        <f aca="false">B334*W334</f>
        <v>0</v>
      </c>
    </row>
    <row r="335" customFormat="false" ht="12.75" hidden="false" customHeight="false" outlineLevel="0" collapsed="false">
      <c r="A335" s="192" t="e">
        <f aca="false">VLOOKUP(G335,DDEGL_USERS,2,FALSE())</f>
        <v>#N/A</v>
      </c>
      <c r="B335" s="192" t="n">
        <f aca="false">(YEAR(Q335)-YEAR(P335))*12+MONTH(Q335)-MONTH(P335)+1</f>
        <v>1</v>
      </c>
      <c r="C335" s="192" t="n">
        <f aca="false">B335*W335</f>
        <v>0</v>
      </c>
    </row>
    <row r="336" customFormat="false" ht="12.75" hidden="false" customHeight="false" outlineLevel="0" collapsed="false">
      <c r="A336" s="192" t="e">
        <f aca="false">VLOOKUP(G336,DDEGL_USERS,2,FALSE())</f>
        <v>#N/A</v>
      </c>
      <c r="B336" s="192" t="n">
        <f aca="false">(YEAR(Q336)-YEAR(P336))*12+MONTH(Q336)-MONTH(P336)+1</f>
        <v>1</v>
      </c>
      <c r="C336" s="192" t="n">
        <f aca="false">B336*W336</f>
        <v>0</v>
      </c>
    </row>
    <row r="337" customFormat="false" ht="12.75" hidden="false" customHeight="false" outlineLevel="0" collapsed="false">
      <c r="A337" s="192" t="e">
        <f aca="false">VLOOKUP(G337,DDEGL_USERS,2,FALSE())</f>
        <v>#N/A</v>
      </c>
      <c r="B337" s="192" t="n">
        <f aca="false">(YEAR(Q337)-YEAR(P337))*12+MONTH(Q337)-MONTH(P337)+1</f>
        <v>1</v>
      </c>
      <c r="C337" s="192" t="n">
        <f aca="false">B337*W337</f>
        <v>0</v>
      </c>
    </row>
    <row r="338" customFormat="false" ht="12.75" hidden="false" customHeight="false" outlineLevel="0" collapsed="false">
      <c r="A338" s="192" t="e">
        <f aca="false">VLOOKUP(G338,DDEGL_USERS,2,FALSE())</f>
        <v>#N/A</v>
      </c>
      <c r="B338" s="192" t="n">
        <f aca="false">(YEAR(Q338)-YEAR(P338))*12+MONTH(Q338)-MONTH(P338)+1</f>
        <v>1</v>
      </c>
      <c r="C338" s="192" t="n">
        <f aca="false">B338*W338</f>
        <v>0</v>
      </c>
    </row>
    <row r="339" customFormat="false" ht="12.75" hidden="false" customHeight="false" outlineLevel="0" collapsed="false">
      <c r="A339" s="192" t="e">
        <f aca="false">VLOOKUP(G339,DDEGL_USERS,2,FALSE())</f>
        <v>#N/A</v>
      </c>
      <c r="B339" s="192" t="n">
        <f aca="false">(YEAR(Q339)-YEAR(P339))*12+MONTH(Q339)-MONTH(P339)+1</f>
        <v>1</v>
      </c>
      <c r="C339" s="192" t="n">
        <f aca="false">B339*W339</f>
        <v>0</v>
      </c>
    </row>
    <row r="340" customFormat="false" ht="12.75" hidden="false" customHeight="false" outlineLevel="0" collapsed="false">
      <c r="A340" s="192" t="e">
        <f aca="false">VLOOKUP(G340,DDEGL_USERS,2,FALSE())</f>
        <v>#N/A</v>
      </c>
      <c r="B340" s="192" t="n">
        <f aca="false">(YEAR(Q340)-YEAR(P340))*12+MONTH(Q340)-MONTH(P340)+1</f>
        <v>1</v>
      </c>
      <c r="C340" s="192" t="n">
        <f aca="false">B340*W340</f>
        <v>0</v>
      </c>
    </row>
    <row r="341" customFormat="false" ht="12.75" hidden="false" customHeight="false" outlineLevel="0" collapsed="false">
      <c r="A341" s="192" t="e">
        <f aca="false">VLOOKUP(G341,DDEGL_USERS,2,FALSE())</f>
        <v>#N/A</v>
      </c>
      <c r="B341" s="192" t="n">
        <f aca="false">(YEAR(Q341)-YEAR(P341))*12+MONTH(Q341)-MONTH(P341)+1</f>
        <v>1</v>
      </c>
      <c r="C341" s="192" t="n">
        <f aca="false">B341*W341</f>
        <v>0</v>
      </c>
    </row>
    <row r="342" customFormat="false" ht="12.75" hidden="false" customHeight="false" outlineLevel="0" collapsed="false">
      <c r="A342" s="192" t="e">
        <f aca="false">VLOOKUP(G342,DDEGL_USERS,2,FALSE())</f>
        <v>#N/A</v>
      </c>
      <c r="B342" s="192" t="n">
        <f aca="false">(YEAR(Q342)-YEAR(P342))*12+MONTH(Q342)-MONTH(P342)+1</f>
        <v>1</v>
      </c>
      <c r="C342" s="192" t="n">
        <f aca="false">B342*W342</f>
        <v>0</v>
      </c>
    </row>
    <row r="343" customFormat="false" ht="12.75" hidden="false" customHeight="false" outlineLevel="0" collapsed="false">
      <c r="A343" s="192" t="e">
        <f aca="false">VLOOKUP(G343,DDEGL_USERS,2,FALSE())</f>
        <v>#N/A</v>
      </c>
      <c r="B343" s="192" t="n">
        <f aca="false">(YEAR(Q343)-YEAR(P343))*12+MONTH(Q343)-MONTH(P343)+1</f>
        <v>1</v>
      </c>
      <c r="C343" s="192" t="n">
        <f aca="false">B343*W343</f>
        <v>0</v>
      </c>
    </row>
    <row r="344" customFormat="false" ht="12.75" hidden="false" customHeight="false" outlineLevel="0" collapsed="false">
      <c r="A344" s="192" t="e">
        <f aca="false">VLOOKUP(G344,DDEGL_USERS,2,FALSE())</f>
        <v>#N/A</v>
      </c>
      <c r="B344" s="192" t="n">
        <f aca="false">(YEAR(Q344)-YEAR(P344))*12+MONTH(Q344)-MONTH(P344)+1</f>
        <v>1</v>
      </c>
      <c r="C344" s="192" t="n">
        <f aca="false">B344*W344</f>
        <v>0</v>
      </c>
    </row>
    <row r="345" customFormat="false" ht="12.75" hidden="false" customHeight="false" outlineLevel="0" collapsed="false">
      <c r="A345" s="192" t="e">
        <f aca="false">VLOOKUP(G345,DDEGL_USERS,2,FALSE())</f>
        <v>#N/A</v>
      </c>
      <c r="B345" s="192" t="n">
        <f aca="false">(YEAR(Q345)-YEAR(P345))*12+MONTH(Q345)-MONTH(P345)+1</f>
        <v>1</v>
      </c>
      <c r="C345" s="192" t="n">
        <f aca="false">B345*W345</f>
        <v>0</v>
      </c>
    </row>
    <row r="346" customFormat="false" ht="12.75" hidden="false" customHeight="false" outlineLevel="0" collapsed="false">
      <c r="A346" s="192" t="e">
        <f aca="false">VLOOKUP(G346,DDEGL_USERS,2,FALSE())</f>
        <v>#N/A</v>
      </c>
      <c r="B346" s="192" t="n">
        <f aca="false">(YEAR(Q346)-YEAR(P346))*12+MONTH(Q346)-MONTH(P346)+1</f>
        <v>1</v>
      </c>
      <c r="C346" s="192" t="n">
        <f aca="false">B346*W346</f>
        <v>0</v>
      </c>
    </row>
    <row r="347" customFormat="false" ht="12.75" hidden="false" customHeight="false" outlineLevel="0" collapsed="false">
      <c r="A347" s="192" t="e">
        <f aca="false">VLOOKUP(G347,DDEGL_USERS,2,FALSE())</f>
        <v>#N/A</v>
      </c>
      <c r="B347" s="192" t="n">
        <f aca="false">(YEAR(Q347)-YEAR(P347))*12+MONTH(Q347)-MONTH(P347)+1</f>
        <v>1</v>
      </c>
      <c r="C347" s="192" t="n">
        <f aca="false">B347*W347</f>
        <v>0</v>
      </c>
    </row>
    <row r="348" customFormat="false" ht="12.75" hidden="false" customHeight="false" outlineLevel="0" collapsed="false">
      <c r="A348" s="192" t="e">
        <f aca="false">VLOOKUP(G348,DDEGL_USERS,2,FALSE())</f>
        <v>#N/A</v>
      </c>
      <c r="B348" s="192" t="n">
        <f aca="false">(YEAR(Q348)-YEAR(P348))*12+MONTH(Q348)-MONTH(P348)+1</f>
        <v>1</v>
      </c>
      <c r="C348" s="192" t="n">
        <f aca="false">B348*W348</f>
        <v>0</v>
      </c>
    </row>
    <row r="349" customFormat="false" ht="12.75" hidden="false" customHeight="false" outlineLevel="0" collapsed="false">
      <c r="A349" s="192" t="e">
        <f aca="false">VLOOKUP(G349,DDEGL_USERS,2,FALSE())</f>
        <v>#N/A</v>
      </c>
      <c r="B349" s="192" t="n">
        <f aca="false">(YEAR(Q349)-YEAR(P349))*12+MONTH(Q349)-MONTH(P349)+1</f>
        <v>1</v>
      </c>
      <c r="C349" s="192" t="n">
        <f aca="false">B349*W349</f>
        <v>0</v>
      </c>
    </row>
    <row r="350" customFormat="false" ht="12.75" hidden="false" customHeight="false" outlineLevel="0" collapsed="false">
      <c r="A350" s="192" t="e">
        <f aca="false">VLOOKUP(G350,DDEGL_USERS,2,FALSE())</f>
        <v>#N/A</v>
      </c>
      <c r="B350" s="192" t="n">
        <f aca="false">(YEAR(Q350)-YEAR(P350))*12+MONTH(Q350)-MONTH(P350)+1</f>
        <v>1</v>
      </c>
      <c r="C350" s="192" t="n">
        <f aca="false">B350*W350</f>
        <v>0</v>
      </c>
    </row>
    <row r="351" customFormat="false" ht="12.75" hidden="false" customHeight="false" outlineLevel="0" collapsed="false">
      <c r="A351" s="192" t="e">
        <f aca="false">VLOOKUP(G351,DDEGL_USERS,2,FALSE())</f>
        <v>#N/A</v>
      </c>
      <c r="B351" s="192" t="n">
        <f aca="false">(YEAR(Q351)-YEAR(P351))*12+MONTH(Q351)-MONTH(P351)+1</f>
        <v>1</v>
      </c>
      <c r="C351" s="192" t="n">
        <f aca="false">B351*W351</f>
        <v>0</v>
      </c>
    </row>
    <row r="352" customFormat="false" ht="12.75" hidden="false" customHeight="false" outlineLevel="0" collapsed="false">
      <c r="A352" s="192" t="e">
        <f aca="false">VLOOKUP(G352,DDEGL_USERS,2,FALSE())</f>
        <v>#N/A</v>
      </c>
      <c r="B352" s="192" t="n">
        <f aca="false">(YEAR(Q352)-YEAR(P352))*12+MONTH(Q352)-MONTH(P352)+1</f>
        <v>1</v>
      </c>
      <c r="C352" s="192" t="n">
        <f aca="false">B352*W352</f>
        <v>0</v>
      </c>
    </row>
    <row r="353" customFormat="false" ht="12.75" hidden="false" customHeight="false" outlineLevel="0" collapsed="false">
      <c r="A353" s="192" t="e">
        <f aca="false">VLOOKUP(G353,DDEGL_USERS,2,FALSE())</f>
        <v>#N/A</v>
      </c>
      <c r="B353" s="192" t="n">
        <f aca="false">(YEAR(Q353)-YEAR(P353))*12+MONTH(Q353)-MONTH(P353)+1</f>
        <v>1</v>
      </c>
      <c r="C353" s="192" t="n">
        <f aca="false">B353*W353</f>
        <v>0</v>
      </c>
    </row>
    <row r="354" customFormat="false" ht="12.75" hidden="false" customHeight="false" outlineLevel="0" collapsed="false">
      <c r="A354" s="192" t="e">
        <f aca="false">VLOOKUP(G354,DDEGL_USERS,2,FALSE())</f>
        <v>#N/A</v>
      </c>
      <c r="B354" s="192" t="n">
        <f aca="false">(YEAR(Q354)-YEAR(P354))*12+MONTH(Q354)-MONTH(P354)+1</f>
        <v>1</v>
      </c>
      <c r="C354" s="192" t="n">
        <f aca="false">B354*W354</f>
        <v>0</v>
      </c>
    </row>
    <row r="355" customFormat="false" ht="12.75" hidden="false" customHeight="false" outlineLevel="0" collapsed="false">
      <c r="A355" s="192" t="e">
        <f aca="false">VLOOKUP(G355,DDEGL_USERS,2,FALSE())</f>
        <v>#N/A</v>
      </c>
      <c r="B355" s="192" t="n">
        <f aca="false">(YEAR(Q355)-YEAR(P355))*12+MONTH(Q355)-MONTH(P355)+1</f>
        <v>1</v>
      </c>
      <c r="C355" s="192" t="n">
        <f aca="false">B355*W355</f>
        <v>0</v>
      </c>
    </row>
    <row r="356" customFormat="false" ht="12.75" hidden="false" customHeight="false" outlineLevel="0" collapsed="false">
      <c r="A356" s="192" t="e">
        <f aca="false">VLOOKUP(G356,DDEGL_USERS,2,FALSE())</f>
        <v>#N/A</v>
      </c>
      <c r="B356" s="192" t="n">
        <f aca="false">(YEAR(Q356)-YEAR(P356))*12+MONTH(Q356)-MONTH(P356)+1</f>
        <v>1</v>
      </c>
      <c r="C356" s="192" t="n">
        <f aca="false">B356*W356</f>
        <v>0</v>
      </c>
    </row>
    <row r="357" customFormat="false" ht="12.75" hidden="false" customHeight="false" outlineLevel="0" collapsed="false">
      <c r="A357" s="192" t="e">
        <f aca="false">VLOOKUP(G357,DDEGL_USERS,2,FALSE())</f>
        <v>#N/A</v>
      </c>
      <c r="B357" s="192" t="n">
        <f aca="false">(YEAR(Q357)-YEAR(P357))*12+MONTH(Q357)-MONTH(P357)+1</f>
        <v>1</v>
      </c>
      <c r="C357" s="192" t="n">
        <f aca="false">B357*W357</f>
        <v>0</v>
      </c>
    </row>
    <row r="358" customFormat="false" ht="12.75" hidden="false" customHeight="false" outlineLevel="0" collapsed="false">
      <c r="A358" s="192" t="e">
        <f aca="false">VLOOKUP(G358,DDEGL_USERS,2,FALSE())</f>
        <v>#N/A</v>
      </c>
      <c r="B358" s="192" t="n">
        <f aca="false">(YEAR(Q358)-YEAR(P358))*12+MONTH(Q358)-MONTH(P358)+1</f>
        <v>1</v>
      </c>
      <c r="C358" s="192" t="n">
        <f aca="false">B358*W358</f>
        <v>0</v>
      </c>
    </row>
    <row r="359" customFormat="false" ht="12.75" hidden="false" customHeight="false" outlineLevel="0" collapsed="false">
      <c r="A359" s="192" t="e">
        <f aca="false">VLOOKUP(G359,DDEGL_USERS,2,FALSE())</f>
        <v>#N/A</v>
      </c>
      <c r="B359" s="192" t="n">
        <f aca="false">(YEAR(Q359)-YEAR(P359))*12+MONTH(Q359)-MONTH(P359)+1</f>
        <v>1</v>
      </c>
      <c r="C359" s="192" t="n">
        <f aca="false">B359*W359</f>
        <v>0</v>
      </c>
    </row>
    <row r="360" customFormat="false" ht="12.75" hidden="false" customHeight="false" outlineLevel="0" collapsed="false">
      <c r="A360" s="192" t="e">
        <f aca="false">VLOOKUP(G360,DDEGL_USERS,2,FALSE())</f>
        <v>#N/A</v>
      </c>
      <c r="B360" s="192" t="n">
        <f aca="false">(YEAR(Q360)-YEAR(P360))*12+MONTH(Q360)-MONTH(P360)+1</f>
        <v>1</v>
      </c>
      <c r="C360" s="192" t="n">
        <f aca="false">B360*W360</f>
        <v>0</v>
      </c>
    </row>
    <row r="361" customFormat="false" ht="12.75" hidden="false" customHeight="false" outlineLevel="0" collapsed="false">
      <c r="A361" s="192" t="e">
        <f aca="false">VLOOKUP(G361,DDEGL_USERS,2,FALSE())</f>
        <v>#N/A</v>
      </c>
      <c r="B361" s="192" t="n">
        <f aca="false">(YEAR(Q361)-YEAR(P361))*12+MONTH(Q361)-MONTH(P361)+1</f>
        <v>1</v>
      </c>
      <c r="C361" s="192" t="n">
        <f aca="false">B361*W361</f>
        <v>0</v>
      </c>
    </row>
    <row r="362" customFormat="false" ht="12.75" hidden="false" customHeight="false" outlineLevel="0" collapsed="false">
      <c r="A362" s="192" t="e">
        <f aca="false">VLOOKUP(G362,DDEGL_USERS,2,FALSE())</f>
        <v>#N/A</v>
      </c>
      <c r="B362" s="192" t="n">
        <f aca="false">(YEAR(Q362)-YEAR(P362))*12+MONTH(Q362)-MONTH(P362)+1</f>
        <v>1</v>
      </c>
      <c r="C362" s="192" t="n">
        <f aca="false">B362*W362</f>
        <v>0</v>
      </c>
    </row>
    <row r="363" customFormat="false" ht="12.75" hidden="false" customHeight="false" outlineLevel="0" collapsed="false">
      <c r="A363" s="192" t="e">
        <f aca="false">VLOOKUP(G363,DDEGL_USERS,2,FALSE())</f>
        <v>#N/A</v>
      </c>
      <c r="B363" s="192" t="n">
        <f aca="false">(YEAR(Q363)-YEAR(P363))*12+MONTH(Q363)-MONTH(P363)+1</f>
        <v>1</v>
      </c>
      <c r="C363" s="192" t="n">
        <f aca="false">B363*W363</f>
        <v>0</v>
      </c>
    </row>
    <row r="364" customFormat="false" ht="12.75" hidden="false" customHeight="false" outlineLevel="0" collapsed="false">
      <c r="A364" s="192" t="e">
        <f aca="false">VLOOKUP(G364,DDEGL_USERS,2,FALSE())</f>
        <v>#N/A</v>
      </c>
      <c r="B364" s="192" t="n">
        <f aca="false">(YEAR(Q364)-YEAR(P364))*12+MONTH(Q364)-MONTH(P364)+1</f>
        <v>1</v>
      </c>
      <c r="C364" s="192" t="n">
        <f aca="false">B364*W364</f>
        <v>0</v>
      </c>
    </row>
    <row r="365" customFormat="false" ht="12.75" hidden="false" customHeight="false" outlineLevel="0" collapsed="false">
      <c r="A365" s="192" t="e">
        <f aca="false">VLOOKUP(G365,DDEGL_USERS,2,FALSE())</f>
        <v>#N/A</v>
      </c>
      <c r="B365" s="192" t="n">
        <f aca="false">(YEAR(Q365)-YEAR(P365))*12+MONTH(Q365)-MONTH(P365)+1</f>
        <v>1</v>
      </c>
      <c r="C365" s="192" t="n">
        <f aca="false">B365*W365</f>
        <v>0</v>
      </c>
    </row>
    <row r="366" customFormat="false" ht="12.75" hidden="false" customHeight="false" outlineLevel="0" collapsed="false">
      <c r="A366" s="192" t="e">
        <f aca="false">VLOOKUP(G366,DDEGL_USERS,2,FALSE())</f>
        <v>#N/A</v>
      </c>
      <c r="B366" s="192" t="n">
        <f aca="false">(YEAR(Q366)-YEAR(P366))*12+MONTH(Q366)-MONTH(P366)+1</f>
        <v>1</v>
      </c>
      <c r="C366" s="192" t="n">
        <f aca="false">B366*W366</f>
        <v>0</v>
      </c>
    </row>
    <row r="367" customFormat="false" ht="12.75" hidden="false" customHeight="false" outlineLevel="0" collapsed="false">
      <c r="A367" s="192" t="e">
        <f aca="false">VLOOKUP(G367,DDEGL_USERS,2,FALSE())</f>
        <v>#N/A</v>
      </c>
      <c r="B367" s="192" t="n">
        <f aca="false">(YEAR(Q367)-YEAR(P367))*12+MONTH(Q367)-MONTH(P367)+1</f>
        <v>1</v>
      </c>
      <c r="C367" s="192" t="n">
        <f aca="false">B367*W367</f>
        <v>0</v>
      </c>
    </row>
    <row r="368" customFormat="false" ht="12.75" hidden="false" customHeight="false" outlineLevel="0" collapsed="false">
      <c r="A368" s="192" t="e">
        <f aca="false">VLOOKUP(G368,DDEGL_USERS,2,FALSE())</f>
        <v>#N/A</v>
      </c>
      <c r="B368" s="192" t="n">
        <f aca="false">(YEAR(Q368)-YEAR(P368))*12+MONTH(Q368)-MONTH(P368)+1</f>
        <v>1</v>
      </c>
      <c r="C368" s="192" t="n">
        <f aca="false">B368*W368</f>
        <v>0</v>
      </c>
    </row>
    <row r="369" customFormat="false" ht="12.75" hidden="false" customHeight="false" outlineLevel="0" collapsed="false">
      <c r="A369" s="192" t="e">
        <f aca="false">VLOOKUP(G369,DDEGL_USERS,2,FALSE())</f>
        <v>#N/A</v>
      </c>
      <c r="B369" s="192" t="n">
        <f aca="false">(YEAR(Q369)-YEAR(P369))*12+MONTH(Q369)-MONTH(P369)+1</f>
        <v>1</v>
      </c>
      <c r="C369" s="192" t="n">
        <f aca="false">B369*W369</f>
        <v>0</v>
      </c>
    </row>
    <row r="370" customFormat="false" ht="12.75" hidden="false" customHeight="false" outlineLevel="0" collapsed="false">
      <c r="A370" s="192" t="e">
        <f aca="false">VLOOKUP(G370,DDEGL_USERS,2,FALSE())</f>
        <v>#N/A</v>
      </c>
      <c r="B370" s="192" t="n">
        <f aca="false">(YEAR(Q370)-YEAR(P370))*12+MONTH(Q370)-MONTH(P370)+1</f>
        <v>1</v>
      </c>
      <c r="C370" s="192" t="n">
        <f aca="false">B370*W370</f>
        <v>0</v>
      </c>
    </row>
    <row r="371" customFormat="false" ht="12.75" hidden="false" customHeight="false" outlineLevel="0" collapsed="false">
      <c r="A371" s="192" t="e">
        <f aca="false">VLOOKUP(G371,DDEGL_USERS,2,FALSE())</f>
        <v>#N/A</v>
      </c>
      <c r="B371" s="192" t="n">
        <f aca="false">(YEAR(Q371)-YEAR(P371))*12+MONTH(Q371)-MONTH(P371)+1</f>
        <v>1</v>
      </c>
      <c r="C371" s="192" t="n">
        <f aca="false">B371*W371</f>
        <v>0</v>
      </c>
    </row>
    <row r="372" customFormat="false" ht="12.75" hidden="false" customHeight="false" outlineLevel="0" collapsed="false">
      <c r="A372" s="192" t="e">
        <f aca="false">VLOOKUP(G372,DDEGL_USERS,2,FALSE())</f>
        <v>#N/A</v>
      </c>
      <c r="B372" s="192" t="n">
        <f aca="false">(YEAR(Q372)-YEAR(P372))*12+MONTH(Q372)-MONTH(P372)+1</f>
        <v>1</v>
      </c>
      <c r="C372" s="192" t="n">
        <f aca="false">B372*W372</f>
        <v>0</v>
      </c>
    </row>
    <row r="373" customFormat="false" ht="12.75" hidden="false" customHeight="false" outlineLevel="0" collapsed="false">
      <c r="A373" s="192" t="e">
        <f aca="false">VLOOKUP(G373,DDEGL_USERS,2,FALSE())</f>
        <v>#N/A</v>
      </c>
      <c r="B373" s="192" t="n">
        <f aca="false">(YEAR(Q373)-YEAR(P373))*12+MONTH(Q373)-MONTH(P373)+1</f>
        <v>1</v>
      </c>
      <c r="C373" s="192" t="n">
        <f aca="false">B373*W373</f>
        <v>0</v>
      </c>
    </row>
    <row r="374" customFormat="false" ht="12.75" hidden="false" customHeight="false" outlineLevel="0" collapsed="false">
      <c r="A374" s="192" t="e">
        <f aca="false">VLOOKUP(G374,DDEGL_USERS,2,FALSE())</f>
        <v>#N/A</v>
      </c>
      <c r="B374" s="192" t="n">
        <f aca="false">(YEAR(Q374)-YEAR(P374))*12+MONTH(Q374)-MONTH(P374)+1</f>
        <v>1</v>
      </c>
      <c r="C374" s="192" t="n">
        <f aca="false">B374*W374</f>
        <v>0</v>
      </c>
    </row>
    <row r="375" customFormat="false" ht="12.75" hidden="false" customHeight="false" outlineLevel="0" collapsed="false">
      <c r="A375" s="192" t="e">
        <f aca="false">VLOOKUP(G375,DDEGL_USERS,2,FALSE())</f>
        <v>#N/A</v>
      </c>
      <c r="B375" s="192" t="n">
        <f aca="false">(YEAR(Q375)-YEAR(P375))*12+MONTH(Q375)-MONTH(P375)+1</f>
        <v>1</v>
      </c>
      <c r="C375" s="192" t="n">
        <f aca="false">B375*W375</f>
        <v>0</v>
      </c>
    </row>
    <row r="376" customFormat="false" ht="12.75" hidden="false" customHeight="false" outlineLevel="0" collapsed="false">
      <c r="A376" s="192" t="e">
        <f aca="false">VLOOKUP(G376,DDEGL_USERS,2,FALSE())</f>
        <v>#N/A</v>
      </c>
      <c r="B376" s="192" t="n">
        <f aca="false">(YEAR(Q376)-YEAR(P376))*12+MONTH(Q376)-MONTH(P376)+1</f>
        <v>1</v>
      </c>
      <c r="C376" s="192" t="n">
        <f aca="false">B376*W376</f>
        <v>0</v>
      </c>
    </row>
    <row r="377" customFormat="false" ht="12.75" hidden="false" customHeight="false" outlineLevel="0" collapsed="false">
      <c r="A377" s="192" t="e">
        <f aca="false">VLOOKUP(G377,DDEGL_USERS,2,FALSE())</f>
        <v>#N/A</v>
      </c>
      <c r="B377" s="192" t="n">
        <f aca="false">(YEAR(Q377)-YEAR(P377))*12+MONTH(Q377)-MONTH(P377)+1</f>
        <v>1</v>
      </c>
      <c r="C377" s="192" t="n">
        <f aca="false">B377*W377</f>
        <v>0</v>
      </c>
    </row>
    <row r="378" customFormat="false" ht="12.75" hidden="false" customHeight="false" outlineLevel="0" collapsed="false">
      <c r="A378" s="192" t="e">
        <f aca="false">VLOOKUP(G378,DDEGL_USERS,2,FALSE())</f>
        <v>#N/A</v>
      </c>
      <c r="B378" s="192" t="n">
        <f aca="false">(YEAR(Q378)-YEAR(P378))*12+MONTH(Q378)-MONTH(P378)+1</f>
        <v>1</v>
      </c>
      <c r="C378" s="192" t="n">
        <f aca="false">B378*W378</f>
        <v>0</v>
      </c>
    </row>
    <row r="379" customFormat="false" ht="12.75" hidden="false" customHeight="false" outlineLevel="0" collapsed="false">
      <c r="A379" s="192" t="e">
        <f aca="false">VLOOKUP(G379,DDEGL_USERS,2,FALSE())</f>
        <v>#N/A</v>
      </c>
      <c r="B379" s="192" t="n">
        <f aca="false">(YEAR(Q379)-YEAR(P379))*12+MONTH(Q379)-MONTH(P379)+1</f>
        <v>1</v>
      </c>
      <c r="C379" s="192" t="n">
        <f aca="false">B379*W379</f>
        <v>0</v>
      </c>
    </row>
    <row r="380" customFormat="false" ht="12.75" hidden="false" customHeight="false" outlineLevel="0" collapsed="false">
      <c r="A380" s="192" t="e">
        <f aca="false">VLOOKUP(G380,DDEGL_USERS,2,FALSE())</f>
        <v>#N/A</v>
      </c>
      <c r="B380" s="192" t="n">
        <f aca="false">(YEAR(Q380)-YEAR(P380))*12+MONTH(Q380)-MONTH(P380)+1</f>
        <v>1</v>
      </c>
      <c r="C380" s="192" t="n">
        <f aca="false">B380*W380</f>
        <v>0</v>
      </c>
    </row>
    <row r="381" customFormat="false" ht="12.75" hidden="false" customHeight="false" outlineLevel="0" collapsed="false">
      <c r="A381" s="192" t="e">
        <f aca="false">VLOOKUP(G381,DDEGL_USERS,2,FALSE())</f>
        <v>#N/A</v>
      </c>
      <c r="B381" s="192" t="n">
        <f aca="false">(YEAR(Q381)-YEAR(P381))*12+MONTH(Q381)-MONTH(P381)+1</f>
        <v>1</v>
      </c>
      <c r="C381" s="192" t="n">
        <f aca="false">B381*W381</f>
        <v>0</v>
      </c>
    </row>
    <row r="382" customFormat="false" ht="12.75" hidden="false" customHeight="false" outlineLevel="0" collapsed="false">
      <c r="A382" s="192" t="e">
        <f aca="false">VLOOKUP(G382,DDEGL_USERS,2,FALSE())</f>
        <v>#N/A</v>
      </c>
      <c r="B382" s="192" t="n">
        <f aca="false">(YEAR(Q382)-YEAR(P382))*12+MONTH(Q382)-MONTH(P382)+1</f>
        <v>1</v>
      </c>
      <c r="C382" s="192" t="n">
        <f aca="false">B382*W382</f>
        <v>0</v>
      </c>
    </row>
    <row r="383" customFormat="false" ht="12.75" hidden="false" customHeight="false" outlineLevel="0" collapsed="false">
      <c r="A383" s="192" t="e">
        <f aca="false">VLOOKUP(G383,DDEGL_USERS,2,FALSE())</f>
        <v>#N/A</v>
      </c>
      <c r="B383" s="192" t="n">
        <f aca="false">(YEAR(Q383)-YEAR(P383))*12+MONTH(Q383)-MONTH(P383)+1</f>
        <v>1</v>
      </c>
      <c r="C383" s="192" t="n">
        <f aca="false">B383*W383</f>
        <v>0</v>
      </c>
    </row>
    <row r="384" customFormat="false" ht="12.75" hidden="false" customHeight="false" outlineLevel="0" collapsed="false">
      <c r="A384" s="192" t="e">
        <f aca="false">VLOOKUP(G384,DDEGL_USERS,2,FALSE())</f>
        <v>#N/A</v>
      </c>
      <c r="B384" s="192" t="n">
        <f aca="false">(YEAR(Q384)-YEAR(P384))*12+MONTH(Q384)-MONTH(P384)+1</f>
        <v>1</v>
      </c>
      <c r="C384" s="192" t="n">
        <f aca="false">B384*W384</f>
        <v>0</v>
      </c>
    </row>
    <row r="385" customFormat="false" ht="12.75" hidden="false" customHeight="false" outlineLevel="0" collapsed="false">
      <c r="A385" s="192" t="e">
        <f aca="false">VLOOKUP(G385,DDEGL_USERS,2,FALSE())</f>
        <v>#N/A</v>
      </c>
      <c r="B385" s="192" t="n">
        <f aca="false">(YEAR(Q385)-YEAR(P385))*12+MONTH(Q385)-MONTH(P385)+1</f>
        <v>1</v>
      </c>
      <c r="C385" s="192" t="n">
        <f aca="false">B385*W385</f>
        <v>0</v>
      </c>
    </row>
    <row r="386" customFormat="false" ht="12.75" hidden="false" customHeight="false" outlineLevel="0" collapsed="false">
      <c r="A386" s="192" t="e">
        <f aca="false">VLOOKUP(G386,DDEGL_USERS,2,FALSE())</f>
        <v>#N/A</v>
      </c>
      <c r="B386" s="192" t="n">
        <f aca="false">(YEAR(Q386)-YEAR(P386))*12+MONTH(Q386)-MONTH(P386)+1</f>
        <v>1</v>
      </c>
      <c r="C386" s="192" t="n">
        <f aca="false">B386*W386</f>
        <v>0</v>
      </c>
    </row>
    <row r="387" customFormat="false" ht="12.75" hidden="false" customHeight="false" outlineLevel="0" collapsed="false">
      <c r="A387" s="192" t="e">
        <f aca="false">VLOOKUP(G387,DDEGL_USERS,2,FALSE())</f>
        <v>#N/A</v>
      </c>
      <c r="B387" s="192" t="n">
        <f aca="false">(YEAR(Q387)-YEAR(P387))*12+MONTH(Q387)-MONTH(P387)+1</f>
        <v>1</v>
      </c>
      <c r="C387" s="192" t="n">
        <f aca="false">B387*W387</f>
        <v>0</v>
      </c>
    </row>
    <row r="388" customFormat="false" ht="12.75" hidden="false" customHeight="false" outlineLevel="0" collapsed="false">
      <c r="A388" s="192" t="e">
        <f aca="false">VLOOKUP(G388,DDEGL_USERS,2,FALSE())</f>
        <v>#N/A</v>
      </c>
      <c r="B388" s="192" t="n">
        <f aca="false">(YEAR(Q388)-YEAR(P388))*12+MONTH(Q388)-MONTH(P388)+1</f>
        <v>1</v>
      </c>
      <c r="C388" s="192" t="n">
        <f aca="false">B388*W388</f>
        <v>0</v>
      </c>
    </row>
    <row r="389" customFormat="false" ht="12.75" hidden="false" customHeight="false" outlineLevel="0" collapsed="false">
      <c r="A389" s="192" t="e">
        <f aca="false">VLOOKUP(G389,DDEGL_USERS,2,FALSE())</f>
        <v>#N/A</v>
      </c>
      <c r="B389" s="192" t="n">
        <f aca="false">(YEAR(Q389)-YEAR(P389))*12+MONTH(Q389)-MONTH(P389)+1</f>
        <v>1</v>
      </c>
      <c r="C389" s="192" t="n">
        <f aca="false">B389*W389</f>
        <v>0</v>
      </c>
    </row>
    <row r="390" customFormat="false" ht="12.75" hidden="false" customHeight="false" outlineLevel="0" collapsed="false">
      <c r="A390" s="192" t="e">
        <f aca="false">VLOOKUP(G390,DDEGL_USERS,2,FALSE())</f>
        <v>#N/A</v>
      </c>
      <c r="B390" s="192" t="n">
        <f aca="false">(YEAR(Q390)-YEAR(P390))*12+MONTH(Q390)-MONTH(P390)+1</f>
        <v>1</v>
      </c>
      <c r="C390" s="192" t="n">
        <f aca="false">B390*W390</f>
        <v>0</v>
      </c>
    </row>
    <row r="391" customFormat="false" ht="12.75" hidden="false" customHeight="false" outlineLevel="0" collapsed="false">
      <c r="A391" s="192" t="e">
        <f aca="false">VLOOKUP(G391,DDEGL_USERS,2,FALSE())</f>
        <v>#N/A</v>
      </c>
      <c r="B391" s="192" t="n">
        <f aca="false">(YEAR(Q391)-YEAR(P391))*12+MONTH(Q391)-MONTH(P391)+1</f>
        <v>1</v>
      </c>
      <c r="C391" s="192" t="n">
        <f aca="false">B391*W391</f>
        <v>0</v>
      </c>
    </row>
    <row r="392" customFormat="false" ht="12.75" hidden="false" customHeight="false" outlineLevel="0" collapsed="false">
      <c r="A392" s="192" t="e">
        <f aca="false">VLOOKUP(G392,DDEGL_USERS,2,FALSE())</f>
        <v>#N/A</v>
      </c>
      <c r="B392" s="192" t="n">
        <f aca="false">(YEAR(Q392)-YEAR(P392))*12+MONTH(Q392)-MONTH(P392)+1</f>
        <v>1</v>
      </c>
      <c r="C392" s="192" t="n">
        <f aca="false">B392*W392</f>
        <v>0</v>
      </c>
    </row>
    <row r="393" customFormat="false" ht="12.75" hidden="false" customHeight="false" outlineLevel="0" collapsed="false">
      <c r="A393" s="192" t="e">
        <f aca="false">VLOOKUP(G393,DDEGL_USERS,2,FALSE())</f>
        <v>#N/A</v>
      </c>
      <c r="B393" s="192" t="n">
        <f aca="false">(YEAR(Q393)-YEAR(P393))*12+MONTH(Q393)-MONTH(P393)+1</f>
        <v>1</v>
      </c>
      <c r="C393" s="192" t="n">
        <f aca="false">B393*W393</f>
        <v>0</v>
      </c>
    </row>
    <row r="394" customFormat="false" ht="12.75" hidden="false" customHeight="false" outlineLevel="0" collapsed="false">
      <c r="A394" s="192" t="e">
        <f aca="false">VLOOKUP(G394,DDEGL_USERS,2,FALSE())</f>
        <v>#N/A</v>
      </c>
      <c r="B394" s="192" t="n">
        <f aca="false">(YEAR(Q394)-YEAR(P394))*12+MONTH(Q394)-MONTH(P394)+1</f>
        <v>1</v>
      </c>
      <c r="C394" s="192" t="n">
        <f aca="false">B394*W394</f>
        <v>0</v>
      </c>
    </row>
    <row r="395" customFormat="false" ht="12.75" hidden="false" customHeight="false" outlineLevel="0" collapsed="false">
      <c r="A395" s="192" t="e">
        <f aca="false">VLOOKUP(G395,DDEGL_USERS,2,FALSE())</f>
        <v>#N/A</v>
      </c>
      <c r="B395" s="192" t="n">
        <f aca="false">(YEAR(Q395)-YEAR(P395))*12+MONTH(Q395)-MONTH(P395)+1</f>
        <v>1</v>
      </c>
      <c r="C395" s="192" t="n">
        <f aca="false">B395*W395</f>
        <v>0</v>
      </c>
    </row>
    <row r="396" customFormat="false" ht="12.75" hidden="false" customHeight="false" outlineLevel="0" collapsed="false">
      <c r="A396" s="192" t="e">
        <f aca="false">VLOOKUP(G396,DDEGL_USERS,2,FALSE())</f>
        <v>#N/A</v>
      </c>
      <c r="B396" s="192" t="n">
        <f aca="false">(YEAR(Q396)-YEAR(P396))*12+MONTH(Q396)-MONTH(P396)+1</f>
        <v>1</v>
      </c>
      <c r="C396" s="192" t="n">
        <f aca="false">B396*W396</f>
        <v>0</v>
      </c>
    </row>
    <row r="397" customFormat="false" ht="12.75" hidden="false" customHeight="false" outlineLevel="0" collapsed="false">
      <c r="A397" s="192" t="e">
        <f aca="false">VLOOKUP(G397,DDEGL_USERS,2,FALSE())</f>
        <v>#N/A</v>
      </c>
      <c r="B397" s="192" t="n">
        <f aca="false">(YEAR(Q397)-YEAR(P397))*12+MONTH(Q397)-MONTH(P397)+1</f>
        <v>1</v>
      </c>
      <c r="C397" s="192" t="n">
        <f aca="false">B397*W397</f>
        <v>0</v>
      </c>
    </row>
    <row r="398" customFormat="false" ht="12.75" hidden="false" customHeight="false" outlineLevel="0" collapsed="false">
      <c r="A398" s="192" t="e">
        <f aca="false">VLOOKUP(G398,DDEGL_USERS,2,FALSE())</f>
        <v>#N/A</v>
      </c>
      <c r="B398" s="192" t="n">
        <f aca="false">(YEAR(Q398)-YEAR(P398))*12+MONTH(Q398)-MONTH(P398)+1</f>
        <v>1</v>
      </c>
      <c r="C398" s="192" t="n">
        <f aca="false">B398*W398</f>
        <v>0</v>
      </c>
    </row>
    <row r="399" customFormat="false" ht="12.75" hidden="false" customHeight="false" outlineLevel="0" collapsed="false">
      <c r="A399" s="192" t="e">
        <f aca="false">VLOOKUP(G399,DDEGL_USERS,2,FALSE())</f>
        <v>#N/A</v>
      </c>
      <c r="B399" s="192" t="n">
        <f aca="false">(YEAR(Q399)-YEAR(P399))*12+MONTH(Q399)-MONTH(P399)+1</f>
        <v>1</v>
      </c>
      <c r="C399" s="192" t="n">
        <f aca="false">B399*W399</f>
        <v>0</v>
      </c>
    </row>
    <row r="400" customFormat="false" ht="12.75" hidden="false" customHeight="false" outlineLevel="0" collapsed="false">
      <c r="A400" s="192" t="e">
        <f aca="false">VLOOKUP(G400,DDEGL_USERS,2,FALSE())</f>
        <v>#N/A</v>
      </c>
      <c r="B400" s="192" t="n">
        <f aca="false">(YEAR(Q400)-YEAR(P400))*12+MONTH(Q400)-MONTH(P400)+1</f>
        <v>1</v>
      </c>
      <c r="C400" s="192" t="n">
        <f aca="false">B400*W400</f>
        <v>0</v>
      </c>
    </row>
    <row r="401" customFormat="false" ht="12.75" hidden="false" customHeight="false" outlineLevel="0" collapsed="false">
      <c r="A401" s="192" t="e">
        <f aca="false">VLOOKUP(G401,DDEGL_USERS,2,FALSE())</f>
        <v>#N/A</v>
      </c>
      <c r="B401" s="192" t="n">
        <f aca="false">(YEAR(Q401)-YEAR(P401))*12+MONTH(Q401)-MONTH(P401)+1</f>
        <v>1</v>
      </c>
      <c r="C401" s="192" t="n">
        <f aca="false">B401*W401</f>
        <v>0</v>
      </c>
    </row>
    <row r="402" customFormat="false" ht="12.75" hidden="false" customHeight="false" outlineLevel="0" collapsed="false">
      <c r="A402" s="192" t="e">
        <f aca="false">VLOOKUP(G402,DDEGL_USERS,2,FALSE())</f>
        <v>#N/A</v>
      </c>
      <c r="B402" s="192" t="n">
        <f aca="false">(YEAR(Q402)-YEAR(P402))*12+MONTH(Q402)-MONTH(P402)+1</f>
        <v>1</v>
      </c>
      <c r="C402" s="192" t="n">
        <f aca="false">B402*W402</f>
        <v>0</v>
      </c>
    </row>
    <row r="403" customFormat="false" ht="12.75" hidden="false" customHeight="false" outlineLevel="0" collapsed="false">
      <c r="A403" s="192" t="e">
        <f aca="false">VLOOKUP(G403,DDEGL_USERS,2,FALSE())</f>
        <v>#N/A</v>
      </c>
      <c r="B403" s="192" t="n">
        <f aca="false">(YEAR(Q403)-YEAR(P403))*12+MONTH(Q403)-MONTH(P403)+1</f>
        <v>1</v>
      </c>
      <c r="C403" s="192" t="n">
        <f aca="false">B403*W403</f>
        <v>0</v>
      </c>
    </row>
    <row r="404" customFormat="false" ht="12.75" hidden="false" customHeight="false" outlineLevel="0" collapsed="false">
      <c r="A404" s="192" t="e">
        <f aca="false">VLOOKUP(G404,DDEGL_USERS,2,FALSE())</f>
        <v>#N/A</v>
      </c>
      <c r="B404" s="192" t="n">
        <f aca="false">(YEAR(Q404)-YEAR(P404))*12+MONTH(Q404)-MONTH(P404)+1</f>
        <v>1</v>
      </c>
      <c r="C404" s="192" t="n">
        <f aca="false">B404*W404</f>
        <v>0</v>
      </c>
    </row>
    <row r="405" customFormat="false" ht="12.75" hidden="false" customHeight="false" outlineLevel="0" collapsed="false">
      <c r="A405" s="192" t="e">
        <f aca="false">VLOOKUP(G405,DDEGL_USERS,2,FALSE())</f>
        <v>#N/A</v>
      </c>
      <c r="B405" s="192" t="n">
        <f aca="false">(YEAR(Q405)-YEAR(P405))*12+MONTH(Q405)-MONTH(P405)+1</f>
        <v>1</v>
      </c>
      <c r="C405" s="192" t="n">
        <f aca="false">B405*W405</f>
        <v>0</v>
      </c>
    </row>
    <row r="406" customFormat="false" ht="12.75" hidden="false" customHeight="false" outlineLevel="0" collapsed="false">
      <c r="A406" s="192" t="e">
        <f aca="false">VLOOKUP(G406,DDEGL_USERS,2,FALSE())</f>
        <v>#N/A</v>
      </c>
      <c r="B406" s="192" t="n">
        <f aca="false">(YEAR(Q406)-YEAR(P406))*12+MONTH(Q406)-MONTH(P406)+1</f>
        <v>1</v>
      </c>
      <c r="C406" s="192" t="n">
        <f aca="false">B406*W406</f>
        <v>0</v>
      </c>
    </row>
    <row r="407" customFormat="false" ht="12.75" hidden="false" customHeight="false" outlineLevel="0" collapsed="false">
      <c r="A407" s="192" t="e">
        <f aca="false">VLOOKUP(G407,DDEGL_USERS,2,FALSE())</f>
        <v>#N/A</v>
      </c>
      <c r="B407" s="192" t="n">
        <f aca="false">(YEAR(Q407)-YEAR(P407))*12+MONTH(Q407)-MONTH(P407)+1</f>
        <v>1</v>
      </c>
      <c r="C407" s="192" t="n">
        <f aca="false">B407*W407</f>
        <v>0</v>
      </c>
    </row>
    <row r="408" customFormat="false" ht="12.75" hidden="false" customHeight="false" outlineLevel="0" collapsed="false">
      <c r="A408" s="192" t="e">
        <f aca="false">VLOOKUP(G408,DDEGL_USERS,2,FALSE())</f>
        <v>#N/A</v>
      </c>
      <c r="B408" s="192" t="n">
        <f aca="false">(YEAR(Q408)-YEAR(P408))*12+MONTH(Q408)-MONTH(P408)+1</f>
        <v>1</v>
      </c>
      <c r="C408" s="192" t="n">
        <f aca="false">B408*W408</f>
        <v>0</v>
      </c>
    </row>
    <row r="409" customFormat="false" ht="12.75" hidden="false" customHeight="false" outlineLevel="0" collapsed="false">
      <c r="A409" s="192" t="e">
        <f aca="false">VLOOKUP(G409,DDEGL_USERS,2,FALSE())</f>
        <v>#N/A</v>
      </c>
      <c r="B409" s="192" t="n">
        <f aca="false">(YEAR(Q409)-YEAR(P409))*12+MONTH(Q409)-MONTH(P409)+1</f>
        <v>1</v>
      </c>
      <c r="C409" s="192" t="n">
        <f aca="false">B409*W409</f>
        <v>0</v>
      </c>
    </row>
    <row r="410" customFormat="false" ht="12.75" hidden="false" customHeight="false" outlineLevel="0" collapsed="false">
      <c r="A410" s="192" t="e">
        <f aca="false">VLOOKUP(G410,DDEGL_USERS,2,FALSE())</f>
        <v>#N/A</v>
      </c>
      <c r="B410" s="192" t="n">
        <f aca="false">(YEAR(Q410)-YEAR(P410))*12+MONTH(Q410)-MONTH(P410)+1</f>
        <v>1</v>
      </c>
      <c r="C410" s="192" t="n">
        <f aca="false">B410*W410</f>
        <v>0</v>
      </c>
    </row>
    <row r="411" customFormat="false" ht="12.75" hidden="false" customHeight="false" outlineLevel="0" collapsed="false">
      <c r="A411" s="192" t="e">
        <f aca="false">VLOOKUP(G411,DDEGL_USERS,2,FALSE())</f>
        <v>#N/A</v>
      </c>
      <c r="B411" s="192" t="n">
        <f aca="false">(YEAR(Q411)-YEAR(P411))*12+MONTH(Q411)-MONTH(P411)+1</f>
        <v>1</v>
      </c>
      <c r="C411" s="192" t="n">
        <f aca="false">B411*W411</f>
        <v>0</v>
      </c>
    </row>
    <row r="412" customFormat="false" ht="12.75" hidden="false" customHeight="false" outlineLevel="0" collapsed="false">
      <c r="A412" s="192" t="e">
        <f aca="false">VLOOKUP(G412,DDEGL_USERS,2,FALSE())</f>
        <v>#N/A</v>
      </c>
      <c r="B412" s="192" t="n">
        <f aca="false">(YEAR(Q412)-YEAR(P412))*12+MONTH(Q412)-MONTH(P412)+1</f>
        <v>1</v>
      </c>
      <c r="C412" s="192" t="n">
        <f aca="false">B412*W412</f>
        <v>0</v>
      </c>
    </row>
    <row r="413" customFormat="false" ht="12.75" hidden="false" customHeight="false" outlineLevel="0" collapsed="false">
      <c r="A413" s="192" t="e">
        <f aca="false">VLOOKUP(G413,DDEGL_USERS,2,FALSE())</f>
        <v>#N/A</v>
      </c>
      <c r="B413" s="192" t="n">
        <f aca="false">(YEAR(Q413)-YEAR(P413))*12+MONTH(Q413)-MONTH(P413)+1</f>
        <v>1</v>
      </c>
      <c r="C413" s="192" t="n">
        <f aca="false">B413*W413</f>
        <v>0</v>
      </c>
    </row>
    <row r="414" customFormat="false" ht="12.75" hidden="false" customHeight="false" outlineLevel="0" collapsed="false">
      <c r="A414" s="192" t="e">
        <f aca="false">VLOOKUP(G414,DDEGL_USERS,2,FALSE())</f>
        <v>#N/A</v>
      </c>
      <c r="B414" s="192" t="n">
        <f aca="false">(YEAR(Q414)-YEAR(P414))*12+MONTH(Q414)-MONTH(P414)+1</f>
        <v>1</v>
      </c>
      <c r="C414" s="192" t="n">
        <f aca="false">B414*W414</f>
        <v>0</v>
      </c>
    </row>
    <row r="415" customFormat="false" ht="12.75" hidden="false" customHeight="false" outlineLevel="0" collapsed="false">
      <c r="A415" s="192" t="e">
        <f aca="false">VLOOKUP(G415,DDEGL_USERS,2,FALSE())</f>
        <v>#N/A</v>
      </c>
      <c r="B415" s="192" t="n">
        <f aca="false">(YEAR(Q415)-YEAR(P415))*12+MONTH(Q415)-MONTH(P415)+1</f>
        <v>1</v>
      </c>
      <c r="C415" s="192" t="n">
        <f aca="false">B415*W415</f>
        <v>0</v>
      </c>
    </row>
    <row r="416" customFormat="false" ht="12.75" hidden="false" customHeight="false" outlineLevel="0" collapsed="false">
      <c r="A416" s="192" t="e">
        <f aca="false">VLOOKUP(G416,DDEGL_USERS,2,FALSE())</f>
        <v>#N/A</v>
      </c>
      <c r="B416" s="192" t="n">
        <f aca="false">(YEAR(Q416)-YEAR(P416))*12+MONTH(Q416)-MONTH(P416)+1</f>
        <v>1</v>
      </c>
      <c r="C416" s="192" t="n">
        <f aca="false">B416*W416</f>
        <v>0</v>
      </c>
    </row>
    <row r="417" customFormat="false" ht="12.75" hidden="false" customHeight="false" outlineLevel="0" collapsed="false">
      <c r="A417" s="192" t="e">
        <f aca="false">VLOOKUP(G417,DDEGL_USERS,2,FALSE())</f>
        <v>#N/A</v>
      </c>
      <c r="B417" s="192" t="n">
        <f aca="false">(YEAR(Q417)-YEAR(P417))*12+MONTH(Q417)-MONTH(P417)+1</f>
        <v>1</v>
      </c>
      <c r="C417" s="192" t="n">
        <f aca="false">B417*W417</f>
        <v>0</v>
      </c>
    </row>
    <row r="418" customFormat="false" ht="12.75" hidden="false" customHeight="false" outlineLevel="0" collapsed="false">
      <c r="A418" s="192" t="e">
        <f aca="false">VLOOKUP(G418,DDEGL_USERS,2,FALSE())</f>
        <v>#N/A</v>
      </c>
      <c r="B418" s="192" t="n">
        <f aca="false">(YEAR(Q418)-YEAR(P418))*12+MONTH(Q418)-MONTH(P418)+1</f>
        <v>1</v>
      </c>
      <c r="C418" s="192" t="n">
        <f aca="false">B418*W418</f>
        <v>0</v>
      </c>
    </row>
    <row r="419" customFormat="false" ht="12.75" hidden="false" customHeight="false" outlineLevel="0" collapsed="false">
      <c r="A419" s="192" t="e">
        <f aca="false">VLOOKUP(G419,DDEGL_USERS,2,FALSE())</f>
        <v>#N/A</v>
      </c>
      <c r="B419" s="192" t="n">
        <f aca="false">(YEAR(Q419)-YEAR(P419))*12+MONTH(Q419)-MONTH(P419)+1</f>
        <v>1</v>
      </c>
      <c r="C419" s="192" t="n">
        <f aca="false">B419*W419</f>
        <v>0</v>
      </c>
    </row>
    <row r="420" customFormat="false" ht="12.75" hidden="false" customHeight="false" outlineLevel="0" collapsed="false">
      <c r="A420" s="192" t="e">
        <f aca="false">VLOOKUP(G420,DDEGL_USERS,2,FALSE())</f>
        <v>#N/A</v>
      </c>
      <c r="B420" s="192" t="n">
        <f aca="false">(YEAR(Q420)-YEAR(P420))*12+MONTH(Q420)-MONTH(P420)+1</f>
        <v>1</v>
      </c>
      <c r="C420" s="192" t="n">
        <f aca="false">B420*W420</f>
        <v>0</v>
      </c>
    </row>
    <row r="421" customFormat="false" ht="12.75" hidden="false" customHeight="false" outlineLevel="0" collapsed="false">
      <c r="A421" s="192" t="e">
        <f aca="false">VLOOKUP(G421,DDEGL_USERS,2,FALSE())</f>
        <v>#N/A</v>
      </c>
      <c r="B421" s="192" t="n">
        <f aca="false">(YEAR(Q421)-YEAR(P421))*12+MONTH(Q421)-MONTH(P421)+1</f>
        <v>1</v>
      </c>
      <c r="C421" s="192" t="n">
        <f aca="false">B421*W421</f>
        <v>0</v>
      </c>
    </row>
    <row r="422" customFormat="false" ht="12.75" hidden="false" customHeight="false" outlineLevel="0" collapsed="false">
      <c r="A422" s="192" t="e">
        <f aca="false">VLOOKUP(G422,DDEGL_USERS,2,FALSE())</f>
        <v>#N/A</v>
      </c>
      <c r="B422" s="192" t="n">
        <f aca="false">(YEAR(Q422)-YEAR(P422))*12+MONTH(Q422)-MONTH(P422)+1</f>
        <v>1</v>
      </c>
      <c r="C422" s="192" t="n">
        <f aca="false">B422*W422</f>
        <v>0</v>
      </c>
    </row>
    <row r="423" customFormat="false" ht="12.75" hidden="false" customHeight="false" outlineLevel="0" collapsed="false">
      <c r="A423" s="192" t="e">
        <f aca="false">VLOOKUP(G423,DDEGL_USERS,2,FALSE())</f>
        <v>#N/A</v>
      </c>
      <c r="B423" s="192" t="n">
        <f aca="false">(YEAR(Q423)-YEAR(P423))*12+MONTH(Q423)-MONTH(P423)+1</f>
        <v>1</v>
      </c>
      <c r="C423" s="192" t="n">
        <f aca="false">B423*W423</f>
        <v>0</v>
      </c>
    </row>
    <row r="424" customFormat="false" ht="12.75" hidden="false" customHeight="false" outlineLevel="0" collapsed="false">
      <c r="A424" s="192" t="e">
        <f aca="false">VLOOKUP(G424,DDEGL_USERS,2,FALSE())</f>
        <v>#N/A</v>
      </c>
      <c r="B424" s="192" t="n">
        <f aca="false">(YEAR(Q424)-YEAR(P424))*12+MONTH(Q424)-MONTH(P424)+1</f>
        <v>1</v>
      </c>
      <c r="C424" s="192" t="n">
        <f aca="false">B424*W424</f>
        <v>0</v>
      </c>
    </row>
    <row r="425" customFormat="false" ht="12.75" hidden="false" customHeight="false" outlineLevel="0" collapsed="false">
      <c r="A425" s="192" t="e">
        <f aca="false">VLOOKUP(G425,DDEGL_USERS,2,FALSE())</f>
        <v>#N/A</v>
      </c>
      <c r="B425" s="192" t="n">
        <f aca="false">(YEAR(Q425)-YEAR(P425))*12+MONTH(Q425)-MONTH(P425)+1</f>
        <v>1</v>
      </c>
      <c r="C425" s="192" t="n">
        <f aca="false">B425*W425</f>
        <v>0</v>
      </c>
    </row>
    <row r="426" customFormat="false" ht="12.75" hidden="false" customHeight="false" outlineLevel="0" collapsed="false">
      <c r="A426" s="192" t="e">
        <f aca="false">VLOOKUP(G426,DDEGL_USERS,2,FALSE())</f>
        <v>#N/A</v>
      </c>
      <c r="B426" s="192" t="n">
        <f aca="false">(YEAR(Q426)-YEAR(P426))*12+MONTH(Q426)-MONTH(P426)+1</f>
        <v>1</v>
      </c>
      <c r="C426" s="192" t="n">
        <f aca="false">B426*W426</f>
        <v>0</v>
      </c>
    </row>
    <row r="427" customFormat="false" ht="12.75" hidden="false" customHeight="false" outlineLevel="0" collapsed="false">
      <c r="A427" s="192" t="e">
        <f aca="false">VLOOKUP(G427,DDEGL_USERS,2,FALSE())</f>
        <v>#N/A</v>
      </c>
      <c r="B427" s="192" t="n">
        <f aca="false">(YEAR(Q427)-YEAR(P427))*12+MONTH(Q427)-MONTH(P427)+1</f>
        <v>1</v>
      </c>
      <c r="C427" s="192" t="n">
        <f aca="false">B427*W427</f>
        <v>0</v>
      </c>
    </row>
    <row r="428" customFormat="false" ht="12.75" hidden="false" customHeight="false" outlineLevel="0" collapsed="false">
      <c r="A428" s="192" t="e">
        <f aca="false">VLOOKUP(G428,DDEGL_USERS,2,FALSE())</f>
        <v>#N/A</v>
      </c>
      <c r="B428" s="192" t="n">
        <f aca="false">(YEAR(Q428)-YEAR(P428))*12+MONTH(Q428)-MONTH(P428)+1</f>
        <v>1</v>
      </c>
      <c r="C428" s="192" t="n">
        <f aca="false">B428*W428</f>
        <v>0</v>
      </c>
    </row>
    <row r="429" customFormat="false" ht="12.75" hidden="false" customHeight="false" outlineLevel="0" collapsed="false">
      <c r="A429" s="192" t="e">
        <f aca="false">VLOOKUP(G429,DDEGL_USERS,2,FALSE())</f>
        <v>#N/A</v>
      </c>
      <c r="B429" s="192" t="n">
        <f aca="false">(YEAR(Q429)-YEAR(P429))*12+MONTH(Q429)-MONTH(P429)+1</f>
        <v>1</v>
      </c>
      <c r="C429" s="192" t="n">
        <f aca="false">B429*W429</f>
        <v>0</v>
      </c>
    </row>
    <row r="430" customFormat="false" ht="12.75" hidden="false" customHeight="false" outlineLevel="0" collapsed="false">
      <c r="A430" s="192" t="e">
        <f aca="false">VLOOKUP(G430,DDEGL_USERS,2,FALSE())</f>
        <v>#N/A</v>
      </c>
      <c r="B430" s="192" t="n">
        <f aca="false">(YEAR(Q430)-YEAR(P430))*12+MONTH(Q430)-MONTH(P430)+1</f>
        <v>1</v>
      </c>
      <c r="C430" s="192" t="n">
        <f aca="false">B430*W430</f>
        <v>0</v>
      </c>
    </row>
    <row r="431" customFormat="false" ht="12.75" hidden="false" customHeight="false" outlineLevel="0" collapsed="false">
      <c r="A431" s="192" t="e">
        <f aca="false">VLOOKUP(G431,DDEGL_USERS,2,FALSE())</f>
        <v>#N/A</v>
      </c>
      <c r="B431" s="192" t="n">
        <f aca="false">(YEAR(Q431)-YEAR(P431))*12+MONTH(Q431)-MONTH(P431)+1</f>
        <v>1</v>
      </c>
      <c r="C431" s="192" t="n">
        <f aca="false">B431*W431</f>
        <v>0</v>
      </c>
    </row>
    <row r="432" customFormat="false" ht="12.75" hidden="false" customHeight="false" outlineLevel="0" collapsed="false">
      <c r="A432" s="192" t="e">
        <f aca="false">VLOOKUP(G432,DDEGL_USERS,2,FALSE())</f>
        <v>#N/A</v>
      </c>
      <c r="B432" s="192" t="n">
        <f aca="false">(YEAR(Q432)-YEAR(P432))*12+MONTH(Q432)-MONTH(P432)+1</f>
        <v>1</v>
      </c>
      <c r="C432" s="192" t="n">
        <f aca="false">B432*W432</f>
        <v>0</v>
      </c>
    </row>
    <row r="433" customFormat="false" ht="12.75" hidden="false" customHeight="false" outlineLevel="0" collapsed="false">
      <c r="A433" s="192" t="e">
        <f aca="false">VLOOKUP(G433,DDEGL_USERS,2,FALSE())</f>
        <v>#N/A</v>
      </c>
      <c r="B433" s="192" t="n">
        <f aca="false">(YEAR(Q433)-YEAR(P433))*12+MONTH(Q433)-MONTH(P433)+1</f>
        <v>1</v>
      </c>
      <c r="C433" s="192" t="n">
        <f aca="false">B433*W433</f>
        <v>0</v>
      </c>
    </row>
    <row r="434" customFormat="false" ht="12.75" hidden="false" customHeight="false" outlineLevel="0" collapsed="false">
      <c r="A434" s="192" t="e">
        <f aca="false">VLOOKUP(G434,DDEGL_USERS,2,FALSE())</f>
        <v>#N/A</v>
      </c>
      <c r="B434" s="192" t="n">
        <f aca="false">(YEAR(Q434)-YEAR(P434))*12+MONTH(Q434)-MONTH(P434)+1</f>
        <v>1</v>
      </c>
      <c r="C434" s="192" t="n">
        <f aca="false">B434*W434</f>
        <v>0</v>
      </c>
    </row>
    <row r="435" customFormat="false" ht="12.75" hidden="false" customHeight="false" outlineLevel="0" collapsed="false">
      <c r="A435" s="192" t="e">
        <f aca="false">VLOOKUP(G435,DDEGL_USERS,2,FALSE())</f>
        <v>#N/A</v>
      </c>
      <c r="B435" s="192" t="n">
        <f aca="false">(YEAR(Q435)-YEAR(P435))*12+MONTH(Q435)-MONTH(P435)+1</f>
        <v>1</v>
      </c>
      <c r="C435" s="192" t="n">
        <f aca="false">B435*W435</f>
        <v>0</v>
      </c>
    </row>
    <row r="436" customFormat="false" ht="12.75" hidden="false" customHeight="false" outlineLevel="0" collapsed="false">
      <c r="A436" s="192" t="e">
        <f aca="false">VLOOKUP(G436,DDEGL_USERS,2,FALSE())</f>
        <v>#N/A</v>
      </c>
      <c r="B436" s="192" t="n">
        <f aca="false">(YEAR(Q436)-YEAR(P436))*12+MONTH(Q436)-MONTH(P436)+1</f>
        <v>1</v>
      </c>
      <c r="C436" s="192" t="n">
        <f aca="false">B436*W436</f>
        <v>0</v>
      </c>
    </row>
    <row r="437" customFormat="false" ht="12.75" hidden="false" customHeight="false" outlineLevel="0" collapsed="false">
      <c r="A437" s="192" t="e">
        <f aca="false">VLOOKUP(G437,DDEGL_USERS,2,FALSE())</f>
        <v>#N/A</v>
      </c>
      <c r="B437" s="192" t="n">
        <f aca="false">(YEAR(Q437)-YEAR(P437))*12+MONTH(Q437)-MONTH(P437)+1</f>
        <v>1</v>
      </c>
      <c r="C437" s="192" t="n">
        <f aca="false">B437*W437</f>
        <v>0</v>
      </c>
    </row>
    <row r="438" customFormat="false" ht="12.75" hidden="false" customHeight="false" outlineLevel="0" collapsed="false">
      <c r="A438" s="192" t="e">
        <f aca="false">VLOOKUP(G438,DDEGL_USERS,2,FALSE())</f>
        <v>#N/A</v>
      </c>
      <c r="B438" s="192" t="n">
        <f aca="false">(YEAR(Q438)-YEAR(P438))*12+MONTH(Q438)-MONTH(P438)+1</f>
        <v>1</v>
      </c>
      <c r="C438" s="192" t="n">
        <f aca="false">B438*W438</f>
        <v>0</v>
      </c>
    </row>
    <row r="439" customFormat="false" ht="12.75" hidden="false" customHeight="false" outlineLevel="0" collapsed="false">
      <c r="A439" s="192" t="e">
        <f aca="false">VLOOKUP(G439,DDEGL_USERS,2,FALSE())</f>
        <v>#N/A</v>
      </c>
      <c r="B439" s="192" t="n">
        <f aca="false">(YEAR(Q439)-YEAR(P439))*12+MONTH(Q439)-MONTH(P439)+1</f>
        <v>1</v>
      </c>
      <c r="C439" s="192" t="n">
        <f aca="false">B439*W439</f>
        <v>0</v>
      </c>
    </row>
    <row r="440" customFormat="false" ht="12.75" hidden="false" customHeight="false" outlineLevel="0" collapsed="false">
      <c r="A440" s="192" t="e">
        <f aca="false">VLOOKUP(G440,DDEGL_USERS,2,FALSE())</f>
        <v>#N/A</v>
      </c>
      <c r="B440" s="192" t="n">
        <f aca="false">(YEAR(Q440)-YEAR(P440))*12+MONTH(Q440)-MONTH(P440)+1</f>
        <v>1</v>
      </c>
      <c r="C440" s="192" t="n">
        <f aca="false">B440*W440</f>
        <v>0</v>
      </c>
    </row>
    <row r="441" customFormat="false" ht="12.75" hidden="false" customHeight="false" outlineLevel="0" collapsed="false">
      <c r="A441" s="192" t="e">
        <f aca="false">VLOOKUP(G441,DDEGL_USERS,2,FALSE())</f>
        <v>#N/A</v>
      </c>
      <c r="B441" s="192" t="n">
        <f aca="false">(YEAR(Q441)-YEAR(P441))*12+MONTH(Q441)-MONTH(P441)+1</f>
        <v>1</v>
      </c>
      <c r="C441" s="192" t="n">
        <f aca="false">B441*W441</f>
        <v>0</v>
      </c>
    </row>
    <row r="442" customFormat="false" ht="12.75" hidden="false" customHeight="false" outlineLevel="0" collapsed="false">
      <c r="A442" s="192" t="e">
        <f aca="false">VLOOKUP(G442,DDEGL_USERS,2,FALSE())</f>
        <v>#N/A</v>
      </c>
      <c r="B442" s="192" t="n">
        <f aca="false">(YEAR(Q442)-YEAR(P442))*12+MONTH(Q442)-MONTH(P442)+1</f>
        <v>1</v>
      </c>
      <c r="C442" s="192" t="n">
        <f aca="false">B442*W442</f>
        <v>0</v>
      </c>
    </row>
    <row r="443" customFormat="false" ht="12.75" hidden="false" customHeight="false" outlineLevel="0" collapsed="false">
      <c r="A443" s="192" t="e">
        <f aca="false">VLOOKUP(G443,DDEGL_USERS,2,FALSE())</f>
        <v>#N/A</v>
      </c>
      <c r="B443" s="192" t="n">
        <f aca="false">(YEAR(Q443)-YEAR(P443))*12+MONTH(Q443)-MONTH(P443)+1</f>
        <v>1</v>
      </c>
      <c r="C443" s="192" t="n">
        <f aca="false">B443*W443</f>
        <v>0</v>
      </c>
    </row>
    <row r="444" customFormat="false" ht="12.75" hidden="false" customHeight="false" outlineLevel="0" collapsed="false">
      <c r="A444" s="192" t="e">
        <f aca="false">VLOOKUP(G444,DDEGL_USERS,2,FALSE())</f>
        <v>#N/A</v>
      </c>
      <c r="B444" s="192" t="n">
        <f aca="false">(YEAR(Q444)-YEAR(P444))*12+MONTH(Q444)-MONTH(P444)+1</f>
        <v>1</v>
      </c>
      <c r="C444" s="192" t="n">
        <f aca="false">B444*W444</f>
        <v>0</v>
      </c>
    </row>
    <row r="445" customFormat="false" ht="12.75" hidden="false" customHeight="false" outlineLevel="0" collapsed="false">
      <c r="A445" s="192" t="e">
        <f aca="false">VLOOKUP(G445,DDEGL_USERS,2,FALSE())</f>
        <v>#N/A</v>
      </c>
      <c r="B445" s="192" t="n">
        <f aca="false">(YEAR(Q445)-YEAR(P445))*12+MONTH(Q445)-MONTH(P445)+1</f>
        <v>1</v>
      </c>
      <c r="C445" s="192" t="n">
        <f aca="false">B445*W445</f>
        <v>0</v>
      </c>
    </row>
    <row r="446" customFormat="false" ht="12.75" hidden="false" customHeight="false" outlineLevel="0" collapsed="false">
      <c r="A446" s="192" t="e">
        <f aca="false">VLOOKUP(G446,DDEGL_USERS,2,FALSE())</f>
        <v>#N/A</v>
      </c>
      <c r="B446" s="192" t="n">
        <f aca="false">(YEAR(Q446)-YEAR(P446))*12+MONTH(Q446)-MONTH(P446)+1</f>
        <v>1</v>
      </c>
      <c r="C446" s="192" t="n">
        <f aca="false">B446*W446</f>
        <v>0</v>
      </c>
    </row>
    <row r="447" customFormat="false" ht="12.75" hidden="false" customHeight="false" outlineLevel="0" collapsed="false">
      <c r="A447" s="192" t="e">
        <f aca="false">VLOOKUP(G447,DDEGL_USERS,2,FALSE())</f>
        <v>#N/A</v>
      </c>
      <c r="B447" s="192" t="n">
        <f aca="false">(YEAR(Q447)-YEAR(P447))*12+MONTH(Q447)-MONTH(P447)+1</f>
        <v>1</v>
      </c>
      <c r="C447" s="192" t="n">
        <f aca="false">B447*W447</f>
        <v>0</v>
      </c>
    </row>
    <row r="448" customFormat="false" ht="12.75" hidden="false" customHeight="false" outlineLevel="0" collapsed="false">
      <c r="A448" s="192" t="e">
        <f aca="false">VLOOKUP(G448,DDEGL_USERS,2,FALSE())</f>
        <v>#N/A</v>
      </c>
      <c r="B448" s="192" t="n">
        <f aca="false">(YEAR(Q448)-YEAR(P448))*12+MONTH(Q448)-MONTH(P448)+1</f>
        <v>1</v>
      </c>
      <c r="C448" s="192" t="n">
        <f aca="false">B448*W448</f>
        <v>0</v>
      </c>
    </row>
    <row r="449" customFormat="false" ht="12.75" hidden="false" customHeight="false" outlineLevel="0" collapsed="false">
      <c r="A449" s="192" t="e">
        <f aca="false">VLOOKUP(G449,DDEGL_USERS,2,FALSE())</f>
        <v>#N/A</v>
      </c>
      <c r="B449" s="192" t="n">
        <f aca="false">(YEAR(Q449)-YEAR(P449))*12+MONTH(Q449)-MONTH(P449)+1</f>
        <v>1</v>
      </c>
      <c r="C449" s="192" t="n">
        <f aca="false">B449*W449</f>
        <v>0</v>
      </c>
    </row>
    <row r="450" customFormat="false" ht="12.75" hidden="false" customHeight="false" outlineLevel="0" collapsed="false">
      <c r="A450" s="192" t="e">
        <f aca="false">VLOOKUP(G450,DDEGL_USERS,2,FALSE())</f>
        <v>#N/A</v>
      </c>
      <c r="B450" s="192" t="n">
        <f aca="false">(YEAR(Q450)-YEAR(P450))*12+MONTH(Q450)-MONTH(P450)+1</f>
        <v>1</v>
      </c>
      <c r="C450" s="192" t="n">
        <f aca="false">B450*W450</f>
        <v>0</v>
      </c>
    </row>
    <row r="451" customFormat="false" ht="12.75" hidden="false" customHeight="false" outlineLevel="0" collapsed="false">
      <c r="A451" s="192" t="e">
        <f aca="false">VLOOKUP(G451,DDEGL_USERS,2,FALSE())</f>
        <v>#N/A</v>
      </c>
      <c r="B451" s="192" t="n">
        <f aca="false">(YEAR(Q451)-YEAR(P451))*12+MONTH(Q451)-MONTH(P451)+1</f>
        <v>1</v>
      </c>
      <c r="C451" s="192" t="n">
        <f aca="false">B451*W451</f>
        <v>0</v>
      </c>
    </row>
    <row r="452" customFormat="false" ht="12.75" hidden="false" customHeight="false" outlineLevel="0" collapsed="false">
      <c r="A452" s="192" t="e">
        <f aca="false">VLOOKUP(G452,DDEGL_USERS,2,FALSE())</f>
        <v>#N/A</v>
      </c>
      <c r="B452" s="192" t="n">
        <f aca="false">(YEAR(Q452)-YEAR(P452))*12+MONTH(Q452)-MONTH(P452)+1</f>
        <v>1</v>
      </c>
      <c r="C452" s="192" t="n">
        <f aca="false">B452*W452</f>
        <v>0</v>
      </c>
    </row>
    <row r="453" customFormat="false" ht="12.75" hidden="false" customHeight="false" outlineLevel="0" collapsed="false">
      <c r="A453" s="192" t="e">
        <f aca="false">VLOOKUP(G453,DDEGL_USERS,2,FALSE())</f>
        <v>#N/A</v>
      </c>
      <c r="B453" s="192" t="n">
        <f aca="false">(YEAR(Q453)-YEAR(P453))*12+MONTH(Q453)-MONTH(P453)+1</f>
        <v>1</v>
      </c>
      <c r="C453" s="192" t="n">
        <f aca="false">B453*W453</f>
        <v>0</v>
      </c>
    </row>
    <row r="454" customFormat="false" ht="12.75" hidden="false" customHeight="false" outlineLevel="0" collapsed="false">
      <c r="A454" s="192" t="e">
        <f aca="false">VLOOKUP(G454,DDEGL_USERS,2,FALSE())</f>
        <v>#N/A</v>
      </c>
      <c r="B454" s="192" t="n">
        <f aca="false">(YEAR(Q454)-YEAR(P454))*12+MONTH(Q454)-MONTH(P454)+1</f>
        <v>1</v>
      </c>
      <c r="C454" s="192" t="n">
        <f aca="false">B454*W454</f>
        <v>0</v>
      </c>
    </row>
    <row r="455" customFormat="false" ht="12.75" hidden="false" customHeight="false" outlineLevel="0" collapsed="false">
      <c r="A455" s="192" t="e">
        <f aca="false">VLOOKUP(G455,DDEGL_USERS,2,FALSE())</f>
        <v>#N/A</v>
      </c>
      <c r="B455" s="192" t="n">
        <f aca="false">(YEAR(Q455)-YEAR(P455))*12+MONTH(Q455)-MONTH(P455)+1</f>
        <v>1</v>
      </c>
      <c r="C455" s="192" t="n">
        <f aca="false">B455*W455</f>
        <v>0</v>
      </c>
    </row>
    <row r="456" customFormat="false" ht="12.75" hidden="false" customHeight="false" outlineLevel="0" collapsed="false">
      <c r="A456" s="192" t="e">
        <f aca="false">VLOOKUP(G456,DDEGL_USERS,2,FALSE())</f>
        <v>#N/A</v>
      </c>
      <c r="B456" s="192" t="n">
        <f aca="false">(YEAR(Q456)-YEAR(P456))*12+MONTH(Q456)-MONTH(P456)+1</f>
        <v>1</v>
      </c>
      <c r="C456" s="192" t="n">
        <f aca="false">B456*W456</f>
        <v>0</v>
      </c>
    </row>
    <row r="457" customFormat="false" ht="12.75" hidden="false" customHeight="false" outlineLevel="0" collapsed="false">
      <c r="A457" s="192" t="e">
        <f aca="false">VLOOKUP(G457,DDEGL_USERS,2,FALSE())</f>
        <v>#N/A</v>
      </c>
      <c r="B457" s="192" t="n">
        <f aca="false">(YEAR(Q457)-YEAR(P457))*12+MONTH(Q457)-MONTH(P457)+1</f>
        <v>1</v>
      </c>
      <c r="C457" s="192" t="n">
        <f aca="false">B457*W457</f>
        <v>0</v>
      </c>
    </row>
    <row r="458" customFormat="false" ht="12.75" hidden="false" customHeight="false" outlineLevel="0" collapsed="false">
      <c r="A458" s="192" t="e">
        <f aca="false">VLOOKUP(G458,DDEGL_USERS,2,FALSE())</f>
        <v>#N/A</v>
      </c>
      <c r="B458" s="192" t="n">
        <f aca="false">(YEAR(Q458)-YEAR(P458))*12+MONTH(Q458)-MONTH(P458)+1</f>
        <v>1</v>
      </c>
      <c r="C458" s="192" t="n">
        <f aca="false">B458*W458</f>
        <v>0</v>
      </c>
    </row>
    <row r="459" customFormat="false" ht="12.75" hidden="false" customHeight="false" outlineLevel="0" collapsed="false">
      <c r="A459" s="192" t="e">
        <f aca="false">VLOOKUP(G459,DDEGL_USERS,2,FALSE())</f>
        <v>#N/A</v>
      </c>
      <c r="B459" s="192" t="n">
        <f aca="false">(YEAR(Q459)-YEAR(P459))*12+MONTH(Q459)-MONTH(P459)+1</f>
        <v>1</v>
      </c>
      <c r="C459" s="192" t="n">
        <f aca="false">B459*W459</f>
        <v>0</v>
      </c>
    </row>
    <row r="460" customFormat="false" ht="12.75" hidden="false" customHeight="false" outlineLevel="0" collapsed="false">
      <c r="A460" s="192" t="e">
        <f aca="false">VLOOKUP(G460,DDEGL_USERS,2,FALSE())</f>
        <v>#N/A</v>
      </c>
      <c r="B460" s="192" t="n">
        <f aca="false">(YEAR(Q460)-YEAR(P460))*12+MONTH(Q460)-MONTH(P460)+1</f>
        <v>1</v>
      </c>
      <c r="C460" s="192" t="n">
        <f aca="false">B460*W460</f>
        <v>0</v>
      </c>
    </row>
    <row r="461" customFormat="false" ht="12.75" hidden="false" customHeight="false" outlineLevel="0" collapsed="false">
      <c r="A461" s="192" t="e">
        <f aca="false">VLOOKUP(G461,DDEGL_USERS,2,FALSE())</f>
        <v>#N/A</v>
      </c>
      <c r="B461" s="192" t="n">
        <f aca="false">(YEAR(Q461)-YEAR(P461))*12+MONTH(Q461)-MONTH(P461)+1</f>
        <v>1</v>
      </c>
      <c r="C461" s="192" t="n">
        <f aca="false">B461*W461</f>
        <v>0</v>
      </c>
    </row>
    <row r="462" customFormat="false" ht="12.75" hidden="false" customHeight="false" outlineLevel="0" collapsed="false">
      <c r="A462" s="192" t="e">
        <f aca="false">VLOOKUP(G462,DDEGL_USERS,2,FALSE())</f>
        <v>#N/A</v>
      </c>
      <c r="B462" s="192" t="n">
        <f aca="false">(YEAR(Q462)-YEAR(P462))*12+MONTH(Q462)-MONTH(P462)+1</f>
        <v>1</v>
      </c>
      <c r="C462" s="192" t="n">
        <f aca="false">B462*W462</f>
        <v>0</v>
      </c>
    </row>
    <row r="463" customFormat="false" ht="12.75" hidden="false" customHeight="false" outlineLevel="0" collapsed="false">
      <c r="A463" s="192" t="e">
        <f aca="false">VLOOKUP(G463,DDEGL_USERS,2,FALSE())</f>
        <v>#N/A</v>
      </c>
      <c r="B463" s="192" t="n">
        <f aca="false">(YEAR(Q463)-YEAR(P463))*12+MONTH(Q463)-MONTH(P463)+1</f>
        <v>1</v>
      </c>
      <c r="C463" s="192" t="n">
        <f aca="false">B463*W463</f>
        <v>0</v>
      </c>
    </row>
    <row r="464" customFormat="false" ht="12.75" hidden="false" customHeight="false" outlineLevel="0" collapsed="false">
      <c r="A464" s="192" t="e">
        <f aca="false">VLOOKUP(G464,DDEGL_USERS,2,FALSE())</f>
        <v>#N/A</v>
      </c>
      <c r="B464" s="192" t="n">
        <f aca="false">(YEAR(Q464)-YEAR(P464))*12+MONTH(Q464)-MONTH(P464)+1</f>
        <v>1</v>
      </c>
      <c r="C464" s="192" t="n">
        <f aca="false">B464*W464</f>
        <v>0</v>
      </c>
    </row>
    <row r="465" customFormat="false" ht="12.75" hidden="false" customHeight="false" outlineLevel="0" collapsed="false">
      <c r="A465" s="192" t="e">
        <f aca="false">VLOOKUP(G465,DDEGL_USERS,2,FALSE())</f>
        <v>#N/A</v>
      </c>
      <c r="B465" s="192" t="n">
        <f aca="false">(YEAR(Q465)-YEAR(P465))*12+MONTH(Q465)-MONTH(P465)+1</f>
        <v>1</v>
      </c>
      <c r="C465" s="192" t="n">
        <f aca="false">B465*W465</f>
        <v>0</v>
      </c>
    </row>
    <row r="466" customFormat="false" ht="12.75" hidden="false" customHeight="false" outlineLevel="0" collapsed="false">
      <c r="A466" s="192" t="e">
        <f aca="false">VLOOKUP(G466,DDEGL_USERS,2,FALSE())</f>
        <v>#N/A</v>
      </c>
      <c r="B466" s="192" t="n">
        <f aca="false">(YEAR(Q466)-YEAR(P466))*12+MONTH(Q466)-MONTH(P466)+1</f>
        <v>1</v>
      </c>
      <c r="C466" s="192" t="n">
        <f aca="false">B466*W466</f>
        <v>0</v>
      </c>
    </row>
    <row r="467" customFormat="false" ht="12.75" hidden="false" customHeight="false" outlineLevel="0" collapsed="false">
      <c r="A467" s="192" t="e">
        <f aca="false">VLOOKUP(G467,DDEGL_USERS,2,FALSE())</f>
        <v>#N/A</v>
      </c>
      <c r="B467" s="192" t="n">
        <f aca="false">(YEAR(Q467)-YEAR(P467))*12+MONTH(Q467)-MONTH(P467)+1</f>
        <v>1</v>
      </c>
      <c r="C467" s="192" t="n">
        <f aca="false">B467*W467</f>
        <v>0</v>
      </c>
    </row>
    <row r="468" customFormat="false" ht="12.75" hidden="false" customHeight="false" outlineLevel="0" collapsed="false">
      <c r="A468" s="192" t="e">
        <f aca="false">VLOOKUP(G468,DDEGL_USERS,2,FALSE())</f>
        <v>#N/A</v>
      </c>
      <c r="B468" s="192" t="n">
        <f aca="false">(YEAR(Q468)-YEAR(P468))*12+MONTH(Q468)-MONTH(P468)+1</f>
        <v>1</v>
      </c>
      <c r="C468" s="192" t="n">
        <f aca="false">B468*W468</f>
        <v>0</v>
      </c>
    </row>
    <row r="469" customFormat="false" ht="12.75" hidden="false" customHeight="false" outlineLevel="0" collapsed="false">
      <c r="A469" s="192" t="e">
        <f aca="false">VLOOKUP(G469,DDEGL_USERS,2,FALSE())</f>
        <v>#N/A</v>
      </c>
      <c r="B469" s="192" t="n">
        <f aca="false">(YEAR(Q469)-YEAR(P469))*12+MONTH(Q469)-MONTH(P469)+1</f>
        <v>1</v>
      </c>
      <c r="C469" s="192" t="n">
        <f aca="false">B469*W469</f>
        <v>0</v>
      </c>
    </row>
    <row r="470" customFormat="false" ht="12.75" hidden="false" customHeight="false" outlineLevel="0" collapsed="false">
      <c r="A470" s="192" t="e">
        <f aca="false">VLOOKUP(G470,DDEGL_USERS,2,FALSE())</f>
        <v>#N/A</v>
      </c>
      <c r="B470" s="192" t="n">
        <f aca="false">(YEAR(Q470)-YEAR(P470))*12+MONTH(Q470)-MONTH(P470)+1</f>
        <v>1</v>
      </c>
      <c r="C470" s="192" t="n">
        <f aca="false">B470*W470</f>
        <v>0</v>
      </c>
    </row>
    <row r="471" customFormat="false" ht="12.75" hidden="false" customHeight="false" outlineLevel="0" collapsed="false">
      <c r="A471" s="192" t="e">
        <f aca="false">VLOOKUP(G471,DDEGL_USERS,2,FALSE())</f>
        <v>#N/A</v>
      </c>
      <c r="B471" s="192" t="n">
        <f aca="false">(YEAR(Q471)-YEAR(P471))*12+MONTH(Q471)-MONTH(P471)+1</f>
        <v>1</v>
      </c>
      <c r="C471" s="192" t="n">
        <f aca="false">B471*W471</f>
        <v>0</v>
      </c>
    </row>
    <row r="472" customFormat="false" ht="12.75" hidden="false" customHeight="false" outlineLevel="0" collapsed="false">
      <c r="A472" s="192" t="e">
        <f aca="false">VLOOKUP(G472,DDEGL_USERS,2,FALSE())</f>
        <v>#N/A</v>
      </c>
      <c r="B472" s="192" t="n">
        <f aca="false">(YEAR(Q472)-YEAR(P472))*12+MONTH(Q472)-MONTH(P472)+1</f>
        <v>1</v>
      </c>
      <c r="C472" s="192" t="n">
        <f aca="false">B472*W472</f>
        <v>0</v>
      </c>
    </row>
    <row r="473" customFormat="false" ht="12.75" hidden="false" customHeight="false" outlineLevel="0" collapsed="false">
      <c r="A473" s="192" t="e">
        <f aca="false">VLOOKUP(G473,DDEGL_USERS,2,FALSE())</f>
        <v>#N/A</v>
      </c>
      <c r="B473" s="192" t="n">
        <f aca="false">(YEAR(Q473)-YEAR(P473))*12+MONTH(Q473)-MONTH(P473)+1</f>
        <v>1</v>
      </c>
      <c r="C473" s="192" t="n">
        <f aca="false">B473*W473</f>
        <v>0</v>
      </c>
    </row>
    <row r="474" customFormat="false" ht="12.75" hidden="false" customHeight="false" outlineLevel="0" collapsed="false">
      <c r="A474" s="192" t="e">
        <f aca="false">VLOOKUP(G474,DDEGL_USERS,2,FALSE())</f>
        <v>#N/A</v>
      </c>
      <c r="B474" s="192" t="n">
        <f aca="false">(YEAR(Q474)-YEAR(P474))*12+MONTH(Q474)-MONTH(P474)+1</f>
        <v>1</v>
      </c>
      <c r="C474" s="192" t="n">
        <f aca="false">B474*W474</f>
        <v>0</v>
      </c>
    </row>
    <row r="475" customFormat="false" ht="12.75" hidden="false" customHeight="false" outlineLevel="0" collapsed="false">
      <c r="A475" s="192" t="e">
        <f aca="false">VLOOKUP(G475,DDEGL_USERS,2,FALSE())</f>
        <v>#N/A</v>
      </c>
      <c r="B475" s="192" t="n">
        <f aca="false">(YEAR(Q475)-YEAR(P475))*12+MONTH(Q475)-MONTH(P475)+1</f>
        <v>1</v>
      </c>
      <c r="C475" s="192" t="n">
        <f aca="false">B475*W475</f>
        <v>0</v>
      </c>
    </row>
    <row r="476" customFormat="false" ht="12.75" hidden="false" customHeight="false" outlineLevel="0" collapsed="false">
      <c r="A476" s="192" t="e">
        <f aca="false">VLOOKUP(G476,DDEGL_USERS,2,FALSE())</f>
        <v>#N/A</v>
      </c>
      <c r="B476" s="192" t="n">
        <f aca="false">(YEAR(Q476)-YEAR(P476))*12+MONTH(Q476)-MONTH(P476)+1</f>
        <v>1</v>
      </c>
      <c r="C476" s="192" t="n">
        <f aca="false">B476*W476</f>
        <v>0</v>
      </c>
    </row>
    <row r="477" customFormat="false" ht="12.75" hidden="false" customHeight="false" outlineLevel="0" collapsed="false">
      <c r="A477" s="192" t="e">
        <f aca="false">VLOOKUP(G477,DDEGL_USERS,2,FALSE())</f>
        <v>#N/A</v>
      </c>
      <c r="B477" s="192" t="n">
        <f aca="false">(YEAR(Q477)-YEAR(P477))*12+MONTH(Q477)-MONTH(P477)+1</f>
        <v>1</v>
      </c>
      <c r="C477" s="192" t="n">
        <f aca="false">B477*W477</f>
        <v>0</v>
      </c>
    </row>
    <row r="478" customFormat="false" ht="12.75" hidden="false" customHeight="false" outlineLevel="0" collapsed="false">
      <c r="A478" s="192" t="e">
        <f aca="false">VLOOKUP(G478,DDEGL_USERS,2,FALSE())</f>
        <v>#N/A</v>
      </c>
      <c r="B478" s="192" t="n">
        <f aca="false">(YEAR(Q478)-YEAR(P478))*12+MONTH(Q478)-MONTH(P478)+1</f>
        <v>1</v>
      </c>
      <c r="C478" s="192" t="n">
        <f aca="false">B478*W478</f>
        <v>0</v>
      </c>
    </row>
    <row r="479" customFormat="false" ht="12.75" hidden="false" customHeight="false" outlineLevel="0" collapsed="false">
      <c r="A479" s="192" t="e">
        <f aca="false">VLOOKUP(G479,DDEGL_USERS,2,FALSE())</f>
        <v>#N/A</v>
      </c>
      <c r="B479" s="192" t="n">
        <f aca="false">(YEAR(Q479)-YEAR(P479))*12+MONTH(Q479)-MONTH(P479)+1</f>
        <v>1</v>
      </c>
      <c r="C479" s="192" t="n">
        <f aca="false">B479*W479</f>
        <v>0</v>
      </c>
    </row>
    <row r="480" customFormat="false" ht="12.75" hidden="false" customHeight="false" outlineLevel="0" collapsed="false">
      <c r="A480" s="192" t="e">
        <f aca="false">VLOOKUP(G480,DDEGL_USERS,2,FALSE())</f>
        <v>#N/A</v>
      </c>
      <c r="B480" s="192" t="n">
        <f aca="false">(YEAR(Q480)-YEAR(P480))*12+MONTH(Q480)-MONTH(P480)+1</f>
        <v>1</v>
      </c>
      <c r="C480" s="192" t="n">
        <f aca="false">B480*W480</f>
        <v>0</v>
      </c>
    </row>
    <row r="481" customFormat="false" ht="12.75" hidden="false" customHeight="false" outlineLevel="0" collapsed="false">
      <c r="A481" s="192" t="e">
        <f aca="false">VLOOKUP(G481,DDEGL_USERS,2,FALSE())</f>
        <v>#N/A</v>
      </c>
      <c r="B481" s="192" t="n">
        <f aca="false">(YEAR(Q481)-YEAR(P481))*12+MONTH(Q481)-MONTH(P481)+1</f>
        <v>1</v>
      </c>
      <c r="C481" s="192" t="n">
        <f aca="false">B481*W481</f>
        <v>0</v>
      </c>
    </row>
    <row r="482" customFormat="false" ht="12.75" hidden="false" customHeight="false" outlineLevel="0" collapsed="false">
      <c r="A482" s="192" t="e">
        <f aca="false">VLOOKUP(G482,DDEGL_USERS,2,FALSE())</f>
        <v>#N/A</v>
      </c>
      <c r="B482" s="192" t="n">
        <f aca="false">(YEAR(Q482)-YEAR(P482))*12+MONTH(Q482)-MONTH(P482)+1</f>
        <v>1</v>
      </c>
      <c r="C482" s="192" t="n">
        <f aca="false">B482*W482</f>
        <v>0</v>
      </c>
    </row>
    <row r="483" customFormat="false" ht="12.75" hidden="false" customHeight="false" outlineLevel="0" collapsed="false">
      <c r="A483" s="192" t="e">
        <f aca="false">VLOOKUP(G483,DDEGL_USERS,2,FALSE())</f>
        <v>#N/A</v>
      </c>
      <c r="B483" s="192" t="n">
        <f aca="false">(YEAR(Q483)-YEAR(P483))*12+MONTH(Q483)-MONTH(P483)+1</f>
        <v>1</v>
      </c>
      <c r="C483" s="192" t="n">
        <f aca="false">B483*W483</f>
        <v>0</v>
      </c>
    </row>
    <row r="484" customFormat="false" ht="12.75" hidden="false" customHeight="false" outlineLevel="0" collapsed="false">
      <c r="A484" s="192" t="e">
        <f aca="false">VLOOKUP(G484,DDEGL_USERS,2,FALSE())</f>
        <v>#N/A</v>
      </c>
      <c r="B484" s="192" t="n">
        <f aca="false">(YEAR(Q484)-YEAR(P484))*12+MONTH(Q484)-MONTH(P484)+1</f>
        <v>1</v>
      </c>
      <c r="C484" s="192" t="n">
        <f aca="false">B484*W484</f>
        <v>0</v>
      </c>
    </row>
    <row r="485" customFormat="false" ht="12.75" hidden="false" customHeight="false" outlineLevel="0" collapsed="false">
      <c r="A485" s="192" t="e">
        <f aca="false">VLOOKUP(G485,DDEGL_USERS,2,FALSE())</f>
        <v>#N/A</v>
      </c>
      <c r="B485" s="192" t="n">
        <f aca="false">(YEAR(Q485)-YEAR(P485))*12+MONTH(Q485)-MONTH(P485)+1</f>
        <v>1</v>
      </c>
      <c r="C485" s="192" t="n">
        <f aca="false">B485*W485</f>
        <v>0</v>
      </c>
    </row>
    <row r="486" customFormat="false" ht="12.75" hidden="false" customHeight="false" outlineLevel="0" collapsed="false">
      <c r="A486" s="192" t="e">
        <f aca="false">VLOOKUP(G486,DDEGL_USERS,2,FALSE())</f>
        <v>#N/A</v>
      </c>
      <c r="B486" s="192" t="n">
        <f aca="false">(YEAR(Q486)-YEAR(P486))*12+MONTH(Q486)-MONTH(P486)+1</f>
        <v>1</v>
      </c>
      <c r="C486" s="192" t="n">
        <f aca="false">B486*W486</f>
        <v>0</v>
      </c>
    </row>
    <row r="487" customFormat="false" ht="12.75" hidden="false" customHeight="false" outlineLevel="0" collapsed="false">
      <c r="A487" s="192" t="e">
        <f aca="false">VLOOKUP(G487,DDEGL_USERS,2,FALSE())</f>
        <v>#N/A</v>
      </c>
      <c r="B487" s="192" t="n">
        <f aca="false">(YEAR(Q487)-YEAR(P487))*12+MONTH(Q487)-MONTH(P487)+1</f>
        <v>1</v>
      </c>
      <c r="C487" s="192" t="n">
        <f aca="false">B487*W487</f>
        <v>0</v>
      </c>
    </row>
    <row r="488" customFormat="false" ht="12.75" hidden="false" customHeight="false" outlineLevel="0" collapsed="false">
      <c r="A488" s="192" t="e">
        <f aca="false">VLOOKUP(G488,DDEGL_USERS,2,FALSE())</f>
        <v>#N/A</v>
      </c>
      <c r="B488" s="192" t="n">
        <f aca="false">(YEAR(Q488)-YEAR(P488))*12+MONTH(Q488)-MONTH(P488)+1</f>
        <v>1</v>
      </c>
      <c r="C488" s="192" t="n">
        <f aca="false">B488*W488</f>
        <v>0</v>
      </c>
    </row>
    <row r="489" customFormat="false" ht="12.75" hidden="false" customHeight="false" outlineLevel="0" collapsed="false">
      <c r="A489" s="192" t="e">
        <f aca="false">VLOOKUP(G489,DDEGL_USERS,2,FALSE())</f>
        <v>#N/A</v>
      </c>
      <c r="B489" s="192" t="n">
        <f aca="false">(YEAR(Q489)-YEAR(P489))*12+MONTH(Q489)-MONTH(P489)+1</f>
        <v>1</v>
      </c>
      <c r="C489" s="192" t="n">
        <f aca="false">B489*W489</f>
        <v>0</v>
      </c>
    </row>
    <row r="490" customFormat="false" ht="12.75" hidden="false" customHeight="false" outlineLevel="0" collapsed="false">
      <c r="A490" s="192" t="e">
        <f aca="false">VLOOKUP(G490,DDEGL_USERS,2,FALSE())</f>
        <v>#N/A</v>
      </c>
      <c r="B490" s="192" t="n">
        <f aca="false">(YEAR(Q490)-YEAR(P490))*12+MONTH(Q490)-MONTH(P490)+1</f>
        <v>1</v>
      </c>
      <c r="C490" s="192" t="n">
        <f aca="false">B490*W490</f>
        <v>0</v>
      </c>
    </row>
    <row r="491" customFormat="false" ht="12.75" hidden="false" customHeight="false" outlineLevel="0" collapsed="false">
      <c r="A491" s="192" t="e">
        <f aca="false">VLOOKUP(G491,DDEGL_USERS,2,FALSE())</f>
        <v>#N/A</v>
      </c>
      <c r="B491" s="192" t="n">
        <f aca="false">(YEAR(Q491)-YEAR(P491))*12+MONTH(Q491)-MONTH(P491)+1</f>
        <v>1</v>
      </c>
      <c r="C491" s="192" t="n">
        <f aca="false">B491*W491</f>
        <v>0</v>
      </c>
    </row>
    <row r="492" customFormat="false" ht="12.75" hidden="false" customHeight="false" outlineLevel="0" collapsed="false">
      <c r="A492" s="192" t="e">
        <f aca="false">VLOOKUP(G492,DDEGL_USERS,2,FALSE())</f>
        <v>#N/A</v>
      </c>
      <c r="B492" s="192" t="n">
        <f aca="false">(YEAR(Q492)-YEAR(P492))*12+MONTH(Q492)-MONTH(P492)+1</f>
        <v>1</v>
      </c>
      <c r="C492" s="192" t="n">
        <f aca="false">B492*W492</f>
        <v>0</v>
      </c>
    </row>
    <row r="493" customFormat="false" ht="12.75" hidden="false" customHeight="false" outlineLevel="0" collapsed="false">
      <c r="A493" s="192" t="e">
        <f aca="false">VLOOKUP(G493,DDEGL_USERS,2,FALSE())</f>
        <v>#N/A</v>
      </c>
      <c r="B493" s="192" t="n">
        <f aca="false">(YEAR(Q493)-YEAR(P493))*12+MONTH(Q493)-MONTH(P493)+1</f>
        <v>1</v>
      </c>
      <c r="C493" s="192" t="n">
        <f aca="false">B493*W493</f>
        <v>0</v>
      </c>
    </row>
    <row r="494" customFormat="false" ht="12.75" hidden="false" customHeight="false" outlineLevel="0" collapsed="false">
      <c r="A494" s="192" t="e">
        <f aca="false">VLOOKUP(G494,DDEGL_USERS,2,FALSE())</f>
        <v>#N/A</v>
      </c>
      <c r="B494" s="192" t="n">
        <f aca="false">(YEAR(Q494)-YEAR(P494))*12+MONTH(Q494)-MONTH(P494)+1</f>
        <v>1</v>
      </c>
      <c r="C494" s="192" t="n">
        <f aca="false">B494*W494</f>
        <v>0</v>
      </c>
    </row>
    <row r="495" customFormat="false" ht="12.75" hidden="false" customHeight="false" outlineLevel="0" collapsed="false">
      <c r="A495" s="192" t="e">
        <f aca="false">VLOOKUP(G495,DDEGL_USERS,2,FALSE())</f>
        <v>#N/A</v>
      </c>
      <c r="B495" s="192" t="n">
        <f aca="false">(YEAR(Q495)-YEAR(P495))*12+MONTH(Q495)-MONTH(P495)+1</f>
        <v>1</v>
      </c>
      <c r="C495" s="192" t="n">
        <f aca="false">B495*W495</f>
        <v>0</v>
      </c>
    </row>
    <row r="496" customFormat="false" ht="12.75" hidden="false" customHeight="false" outlineLevel="0" collapsed="false">
      <c r="A496" s="192" t="e">
        <f aca="false">VLOOKUP(G496,DDEGL_USERS,2,FALSE())</f>
        <v>#N/A</v>
      </c>
      <c r="B496" s="192" t="n">
        <f aca="false">(YEAR(Q496)-YEAR(P496))*12+MONTH(Q496)-MONTH(P496)+1</f>
        <v>1</v>
      </c>
      <c r="C496" s="192" t="n">
        <f aca="false">B496*W496</f>
        <v>0</v>
      </c>
    </row>
    <row r="497" customFormat="false" ht="12.75" hidden="false" customHeight="false" outlineLevel="0" collapsed="false">
      <c r="A497" s="192" t="e">
        <f aca="false">VLOOKUP(G497,DDEGL_USERS,2,FALSE())</f>
        <v>#N/A</v>
      </c>
      <c r="B497" s="192" t="n">
        <f aca="false">(YEAR(Q497)-YEAR(P497))*12+MONTH(Q497)-MONTH(P497)+1</f>
        <v>1</v>
      </c>
      <c r="C497" s="192" t="n">
        <f aca="false">B497*W497</f>
        <v>0</v>
      </c>
    </row>
    <row r="498" customFormat="false" ht="12.75" hidden="false" customHeight="false" outlineLevel="0" collapsed="false">
      <c r="A498" s="192" t="e">
        <f aca="false">VLOOKUP(G498,DDEGL_USERS,2,FALSE())</f>
        <v>#N/A</v>
      </c>
      <c r="B498" s="192" t="n">
        <f aca="false">(YEAR(Q498)-YEAR(P498))*12+MONTH(Q498)-MONTH(P498)+1</f>
        <v>1</v>
      </c>
      <c r="C498" s="192" t="n">
        <f aca="false">B498*W498</f>
        <v>0</v>
      </c>
    </row>
    <row r="499" customFormat="false" ht="12.75" hidden="false" customHeight="false" outlineLevel="0" collapsed="false">
      <c r="A499" s="192" t="e">
        <f aca="false">VLOOKUP(G499,DDEGL_USERS,2,FALSE())</f>
        <v>#N/A</v>
      </c>
      <c r="B499" s="192" t="n">
        <f aca="false">(YEAR(Q499)-YEAR(P499))*12+MONTH(Q499)-MONTH(P499)+1</f>
        <v>1</v>
      </c>
      <c r="C499" s="192" t="n">
        <f aca="false">B499*W499</f>
        <v>0</v>
      </c>
    </row>
    <row r="500" customFormat="false" ht="12.75" hidden="false" customHeight="false" outlineLevel="0" collapsed="false">
      <c r="A500" s="192" t="e">
        <f aca="false">VLOOKUP(G500,DDEGL_USERS,2,FALSE())</f>
        <v>#N/A</v>
      </c>
      <c r="B500" s="192" t="n">
        <f aca="false">(YEAR(Q500)-YEAR(P500))*12+MONTH(Q500)-MONTH(P500)+1</f>
        <v>1</v>
      </c>
      <c r="C500" s="192" t="n">
        <f aca="false">B500*W500</f>
        <v>0</v>
      </c>
    </row>
    <row r="501" customFormat="false" ht="12.75" hidden="false" customHeight="false" outlineLevel="0" collapsed="false">
      <c r="A501" s="192" t="e">
        <f aca="false">VLOOKUP(G501,DDEGL_USERS,2,FALSE())</f>
        <v>#N/A</v>
      </c>
      <c r="B501" s="192" t="n">
        <f aca="false">(YEAR(Q501)-YEAR(P501))*12+MONTH(Q501)-MONTH(P501)+1</f>
        <v>1</v>
      </c>
      <c r="C501" s="192" t="n">
        <f aca="false">B501*W501</f>
        <v>0</v>
      </c>
    </row>
    <row r="502" customFormat="false" ht="12.75" hidden="false" customHeight="false" outlineLevel="0" collapsed="false">
      <c r="A502" s="192" t="e">
        <f aca="false">VLOOKUP(G502,DDEGL_USERS,2,FALSE())</f>
        <v>#N/A</v>
      </c>
      <c r="B502" s="192" t="n">
        <f aca="false">(YEAR(Q502)-YEAR(P502))*12+MONTH(Q502)-MONTH(P502)+1</f>
        <v>1</v>
      </c>
      <c r="C502" s="192" t="n">
        <f aca="false">B502*W502</f>
        <v>0</v>
      </c>
    </row>
    <row r="503" customFormat="false" ht="12.75" hidden="false" customHeight="false" outlineLevel="0" collapsed="false">
      <c r="A503" s="192" t="e">
        <f aca="false">VLOOKUP(G503,DDEGL_USERS,2,FALSE())</f>
        <v>#N/A</v>
      </c>
      <c r="B503" s="192" t="n">
        <f aca="false">(YEAR(Q503)-YEAR(P503))*12+MONTH(Q503)-MONTH(P503)+1</f>
        <v>1</v>
      </c>
      <c r="C503" s="192" t="n">
        <f aca="false">B503*W503</f>
        <v>0</v>
      </c>
    </row>
    <row r="504" customFormat="false" ht="12.75" hidden="false" customHeight="false" outlineLevel="0" collapsed="false">
      <c r="A504" s="192" t="e">
        <f aca="false">VLOOKUP(G504,DDEGL_USERS,2,FALSE())</f>
        <v>#N/A</v>
      </c>
      <c r="B504" s="192" t="n">
        <f aca="false">(YEAR(Q504)-YEAR(P504))*12+MONTH(Q504)-MONTH(P504)+1</f>
        <v>1</v>
      </c>
      <c r="C504" s="192" t="n">
        <f aca="false">B504*W504</f>
        <v>0</v>
      </c>
    </row>
  </sheetData>
  <conditionalFormatting sqref="B1">
    <cfRule type="cellIs" priority="2" operator="equal" aboveAverage="0" equalAverage="0" bottom="0" percent="0" rank="0" text="" dxfId="5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93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93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6" t="s">
        <v>651</v>
      </c>
    </row>
    <row r="2" customFormat="false" ht="15.75" hidden="false" customHeight="false" outlineLevel="0" collapsed="false">
      <c r="A2" s="128" t="s">
        <v>652</v>
      </c>
    </row>
    <row r="4" customFormat="false" ht="15.75" hidden="false" customHeight="false" outlineLevel="0" collapsed="false">
      <c r="A4" s="47" t="s">
        <v>10</v>
      </c>
      <c r="D4" s="47" t="s">
        <v>7</v>
      </c>
      <c r="G4" s="47" t="s">
        <v>20</v>
      </c>
    </row>
    <row r="5" customFormat="false" ht="12.75" hidden="false" customHeight="false" outlineLevel="0" collapsed="false">
      <c r="A5" s="194" t="s">
        <v>653</v>
      </c>
      <c r="B5" s="153" t="s">
        <v>654</v>
      </c>
      <c r="D5" s="194" t="s">
        <v>653</v>
      </c>
      <c r="E5" s="153" t="s">
        <v>654</v>
      </c>
      <c r="G5" s="194" t="s">
        <v>653</v>
      </c>
      <c r="H5" s="153" t="s">
        <v>654</v>
      </c>
    </row>
    <row r="6" customFormat="false" ht="12.75" hidden="false" customHeight="false" outlineLevel="0" collapsed="false">
      <c r="A6" s="167" t="s">
        <v>655</v>
      </c>
      <c r="B6" s="166" t="s">
        <v>656</v>
      </c>
      <c r="D6" s="167" t="s">
        <v>657</v>
      </c>
      <c r="E6" s="166" t="s">
        <v>658</v>
      </c>
      <c r="G6" s="167" t="s">
        <v>659</v>
      </c>
      <c r="H6" s="166" t="s">
        <v>660</v>
      </c>
    </row>
    <row r="7" customFormat="false" ht="12.75" hidden="false" customHeight="false" outlineLevel="0" collapsed="false">
      <c r="A7" s="163" t="s">
        <v>661</v>
      </c>
      <c r="B7" s="162" t="s">
        <v>662</v>
      </c>
      <c r="D7" s="163" t="s">
        <v>625</v>
      </c>
      <c r="E7" s="162" t="s">
        <v>67</v>
      </c>
      <c r="G7" s="163" t="s">
        <v>663</v>
      </c>
      <c r="H7" s="162" t="s">
        <v>664</v>
      </c>
    </row>
    <row r="8" customFormat="false" ht="12.75" hidden="false" customHeight="false" outlineLevel="0" collapsed="false">
      <c r="A8" s="167" t="s">
        <v>665</v>
      </c>
      <c r="B8" s="166" t="s">
        <v>660</v>
      </c>
      <c r="D8" s="167" t="s">
        <v>666</v>
      </c>
      <c r="E8" s="166" t="s">
        <v>667</v>
      </c>
      <c r="G8" s="167" t="s">
        <v>668</v>
      </c>
      <c r="H8" s="166" t="s">
        <v>669</v>
      </c>
    </row>
    <row r="9" customFormat="false" ht="12.75" hidden="false" customHeight="false" outlineLevel="0" collapsed="false">
      <c r="A9" s="163" t="s">
        <v>670</v>
      </c>
      <c r="B9" s="162" t="s">
        <v>671</v>
      </c>
      <c r="D9" s="163" t="s">
        <v>672</v>
      </c>
      <c r="E9" s="162" t="s">
        <v>673</v>
      </c>
      <c r="G9" s="163" t="s">
        <v>641</v>
      </c>
      <c r="H9" s="162" t="s">
        <v>65</v>
      </c>
    </row>
    <row r="10" customFormat="false" ht="12.75" hidden="false" customHeight="false" outlineLevel="0" collapsed="false">
      <c r="A10" s="167" t="s">
        <v>674</v>
      </c>
      <c r="B10" s="166" t="s">
        <v>675</v>
      </c>
      <c r="D10" s="167" t="s">
        <v>676</v>
      </c>
      <c r="E10" s="166" t="s">
        <v>677</v>
      </c>
      <c r="G10" s="195" t="n">
        <v>0</v>
      </c>
      <c r="H10" s="196" t="s">
        <v>33</v>
      </c>
    </row>
    <row r="11" customFormat="false" ht="12.75" hidden="false" customHeight="false" outlineLevel="0" collapsed="false">
      <c r="A11" s="163" t="s">
        <v>678</v>
      </c>
      <c r="B11" s="162" t="s">
        <v>679</v>
      </c>
      <c r="D11" s="163" t="s">
        <v>680</v>
      </c>
      <c r="E11" s="162" t="s">
        <v>681</v>
      </c>
    </row>
    <row r="12" customFormat="false" ht="12.75" hidden="false" customHeight="false" outlineLevel="0" collapsed="false">
      <c r="A12" s="167" t="s">
        <v>682</v>
      </c>
      <c r="B12" s="166" t="s">
        <v>658</v>
      </c>
      <c r="D12" s="167" t="s">
        <v>683</v>
      </c>
      <c r="E12" s="166" t="s">
        <v>684</v>
      </c>
    </row>
    <row r="13" customFormat="false" ht="12.75" hidden="false" customHeight="false" outlineLevel="0" collapsed="false">
      <c r="A13" s="163" t="s">
        <v>685</v>
      </c>
      <c r="B13" s="162" t="s">
        <v>686</v>
      </c>
      <c r="D13" s="163" t="s">
        <v>687</v>
      </c>
      <c r="E13" s="162" t="s">
        <v>664</v>
      </c>
    </row>
    <row r="14" customFormat="false" ht="12.75" hidden="false" customHeight="false" outlineLevel="0" collapsed="false">
      <c r="A14" s="167" t="s">
        <v>688</v>
      </c>
      <c r="B14" s="166" t="s">
        <v>67</v>
      </c>
      <c r="D14" s="167" t="s">
        <v>689</v>
      </c>
      <c r="E14" s="166" t="s">
        <v>690</v>
      </c>
    </row>
    <row r="15" customFormat="false" ht="12.75" hidden="false" customHeight="false" outlineLevel="0" collapsed="false">
      <c r="A15" s="163" t="s">
        <v>691</v>
      </c>
      <c r="B15" s="162" t="s">
        <v>67</v>
      </c>
      <c r="D15" s="163" t="s">
        <v>692</v>
      </c>
      <c r="E15" s="162" t="s">
        <v>693</v>
      </c>
    </row>
    <row r="16" customFormat="false" ht="12.75" hidden="false" customHeight="false" outlineLevel="0" collapsed="false">
      <c r="A16" s="167" t="s">
        <v>694</v>
      </c>
      <c r="B16" s="166" t="s">
        <v>695</v>
      </c>
      <c r="D16" s="167" t="s">
        <v>696</v>
      </c>
      <c r="E16" s="166" t="s">
        <v>697</v>
      </c>
    </row>
    <row r="17" customFormat="false" ht="12.75" hidden="false" customHeight="false" outlineLevel="0" collapsed="false">
      <c r="A17" s="163" t="s">
        <v>698</v>
      </c>
      <c r="B17" s="162" t="s">
        <v>699</v>
      </c>
      <c r="D17" s="163" t="s">
        <v>700</v>
      </c>
      <c r="E17" s="162" t="s">
        <v>701</v>
      </c>
    </row>
    <row r="18" customFormat="false" ht="12.75" hidden="false" customHeight="false" outlineLevel="0" collapsed="false">
      <c r="A18" s="167" t="s">
        <v>702</v>
      </c>
      <c r="B18" s="166" t="s">
        <v>667</v>
      </c>
      <c r="D18" s="167" t="s">
        <v>703</v>
      </c>
      <c r="E18" s="166" t="s">
        <v>704</v>
      </c>
    </row>
    <row r="19" customFormat="false" ht="12.75" hidden="false" customHeight="false" outlineLevel="0" collapsed="false">
      <c r="A19" s="163" t="s">
        <v>590</v>
      </c>
      <c r="B19" s="162" t="s">
        <v>61</v>
      </c>
      <c r="D19" s="163" t="s">
        <v>632</v>
      </c>
      <c r="E19" s="162" t="s">
        <v>63</v>
      </c>
    </row>
    <row r="20" customFormat="false" ht="12.75" hidden="false" customHeight="false" outlineLevel="0" collapsed="false">
      <c r="A20" s="167" t="s">
        <v>705</v>
      </c>
      <c r="B20" s="166" t="s">
        <v>706</v>
      </c>
      <c r="D20" s="167" t="s">
        <v>707</v>
      </c>
      <c r="E20" s="166" t="s">
        <v>708</v>
      </c>
    </row>
    <row r="21" customFormat="false" ht="12.75" hidden="false" customHeight="false" outlineLevel="0" collapsed="false">
      <c r="A21" s="163" t="s">
        <v>709</v>
      </c>
      <c r="B21" s="162" t="s">
        <v>710</v>
      </c>
      <c r="D21" s="163" t="s">
        <v>711</v>
      </c>
      <c r="E21" s="162" t="s">
        <v>712</v>
      </c>
    </row>
    <row r="22" customFormat="false" ht="12.75" hidden="false" customHeight="false" outlineLevel="0" collapsed="false">
      <c r="A22" s="167" t="s">
        <v>713</v>
      </c>
      <c r="B22" s="166" t="s">
        <v>714</v>
      </c>
      <c r="D22" s="167" t="s">
        <v>715</v>
      </c>
      <c r="E22" s="166" t="s">
        <v>716</v>
      </c>
    </row>
    <row r="23" customFormat="false" ht="12.75" hidden="false" customHeight="false" outlineLevel="0" collapsed="false">
      <c r="A23" s="163" t="s">
        <v>717</v>
      </c>
      <c r="B23" s="162" t="s">
        <v>718</v>
      </c>
      <c r="D23" s="163" t="s">
        <v>719</v>
      </c>
      <c r="E23" s="162" t="s">
        <v>720</v>
      </c>
    </row>
    <row r="24" customFormat="false" ht="12.75" hidden="false" customHeight="false" outlineLevel="0" collapsed="false">
      <c r="A24" s="167" t="s">
        <v>721</v>
      </c>
      <c r="B24" s="166" t="s">
        <v>722</v>
      </c>
      <c r="D24" s="167" t="s">
        <v>723</v>
      </c>
      <c r="E24" s="166" t="s">
        <v>724</v>
      </c>
    </row>
    <row r="25" customFormat="false" ht="12.75" hidden="false" customHeight="false" outlineLevel="0" collapsed="false">
      <c r="A25" s="163" t="s">
        <v>725</v>
      </c>
      <c r="B25" s="162" t="s">
        <v>726</v>
      </c>
      <c r="D25" s="0" t="n">
        <v>0</v>
      </c>
      <c r="E25" s="197" t="s">
        <v>33</v>
      </c>
    </row>
    <row r="26" customFormat="false" ht="12.75" hidden="false" customHeight="false" outlineLevel="0" collapsed="false">
      <c r="A26" s="167" t="s">
        <v>727</v>
      </c>
      <c r="B26" s="166" t="s">
        <v>728</v>
      </c>
    </row>
    <row r="27" customFormat="false" ht="12.75" hidden="false" customHeight="false" outlineLevel="0" collapsed="false">
      <c r="A27" s="163" t="s">
        <v>729</v>
      </c>
      <c r="B27" s="162" t="s">
        <v>684</v>
      </c>
    </row>
    <row r="28" customFormat="false" ht="12.75" hidden="false" customHeight="false" outlineLevel="0" collapsed="false">
      <c r="A28" s="167" t="s">
        <v>730</v>
      </c>
      <c r="B28" s="166" t="s">
        <v>731</v>
      </c>
    </row>
    <row r="29" customFormat="false" ht="12.75" hidden="false" customHeight="false" outlineLevel="0" collapsed="false">
      <c r="A29" s="163" t="s">
        <v>732</v>
      </c>
      <c r="B29" s="162" t="s">
        <v>733</v>
      </c>
    </row>
    <row r="30" customFormat="false" ht="12.75" hidden="false" customHeight="false" outlineLevel="0" collapsed="false">
      <c r="A30" s="167" t="s">
        <v>734</v>
      </c>
      <c r="B30" s="166" t="s">
        <v>735</v>
      </c>
    </row>
    <row r="31" customFormat="false" ht="12.75" hidden="false" customHeight="false" outlineLevel="0" collapsed="false">
      <c r="A31" s="163" t="s">
        <v>601</v>
      </c>
      <c r="B31" s="162" t="s">
        <v>69</v>
      </c>
    </row>
    <row r="32" customFormat="false" ht="12.75" hidden="false" customHeight="false" outlineLevel="0" collapsed="false">
      <c r="A32" s="167" t="s">
        <v>736</v>
      </c>
      <c r="B32" s="166" t="s">
        <v>681</v>
      </c>
    </row>
    <row r="33" customFormat="false" ht="12.75" hidden="false" customHeight="false" outlineLevel="0" collapsed="false">
      <c r="A33" s="163" t="s">
        <v>737</v>
      </c>
      <c r="B33" s="162" t="s">
        <v>738</v>
      </c>
    </row>
    <row r="34" customFormat="false" ht="12.75" hidden="false" customHeight="false" outlineLevel="0" collapsed="false">
      <c r="A34" s="167" t="s">
        <v>739</v>
      </c>
      <c r="B34" s="166" t="s">
        <v>740</v>
      </c>
    </row>
    <row r="35" customFormat="false" ht="12.75" hidden="false" customHeight="false" outlineLevel="0" collapsed="false">
      <c r="A35" s="163" t="s">
        <v>741</v>
      </c>
      <c r="B35" s="162" t="s">
        <v>664</v>
      </c>
    </row>
    <row r="36" customFormat="false" ht="12.75" hidden="false" customHeight="false" outlineLevel="0" collapsed="false">
      <c r="A36" s="167" t="s">
        <v>742</v>
      </c>
      <c r="B36" s="166" t="s">
        <v>743</v>
      </c>
    </row>
    <row r="37" customFormat="false" ht="12.75" hidden="false" customHeight="false" outlineLevel="0" collapsed="false">
      <c r="A37" s="163" t="s">
        <v>744</v>
      </c>
      <c r="B37" s="162" t="s">
        <v>745</v>
      </c>
    </row>
    <row r="38" customFormat="false" ht="12.75" hidden="false" customHeight="false" outlineLevel="0" collapsed="false">
      <c r="A38" s="167" t="s">
        <v>605</v>
      </c>
      <c r="B38" s="166" t="s">
        <v>66</v>
      </c>
    </row>
    <row r="39" customFormat="false" ht="12.75" hidden="false" customHeight="false" outlineLevel="0" collapsed="false">
      <c r="A39" s="163" t="s">
        <v>746</v>
      </c>
      <c r="B39" s="162" t="s">
        <v>690</v>
      </c>
    </row>
    <row r="40" customFormat="false" ht="12.75" hidden="false" customHeight="false" outlineLevel="0" collapsed="false">
      <c r="A40" s="167" t="s">
        <v>747</v>
      </c>
      <c r="B40" s="166" t="s">
        <v>693</v>
      </c>
    </row>
    <row r="41" customFormat="false" ht="12.75" hidden="false" customHeight="false" outlineLevel="0" collapsed="false">
      <c r="A41" s="163" t="s">
        <v>748</v>
      </c>
      <c r="B41" s="162" t="s">
        <v>749</v>
      </c>
    </row>
    <row r="42" customFormat="false" ht="12.75" hidden="false" customHeight="false" outlineLevel="0" collapsed="false">
      <c r="A42" s="167" t="s">
        <v>750</v>
      </c>
      <c r="B42" s="166" t="s">
        <v>722</v>
      </c>
    </row>
    <row r="43" customFormat="false" ht="12.75" hidden="false" customHeight="false" outlineLevel="0" collapsed="false">
      <c r="A43" s="163" t="s">
        <v>751</v>
      </c>
      <c r="B43" s="162" t="s">
        <v>752</v>
      </c>
    </row>
    <row r="44" customFormat="false" ht="12.75" hidden="false" customHeight="false" outlineLevel="0" collapsed="false">
      <c r="A44" s="167" t="s">
        <v>753</v>
      </c>
      <c r="B44" s="166" t="s">
        <v>754</v>
      </c>
    </row>
    <row r="45" customFormat="false" ht="12.75" hidden="false" customHeight="false" outlineLevel="0" collapsed="false">
      <c r="A45" s="163" t="s">
        <v>755</v>
      </c>
      <c r="B45" s="162" t="s">
        <v>697</v>
      </c>
    </row>
    <row r="46" customFormat="false" ht="12.75" hidden="false" customHeight="false" outlineLevel="0" collapsed="false">
      <c r="A46" s="167" t="s">
        <v>756</v>
      </c>
      <c r="B46" s="166" t="s">
        <v>728</v>
      </c>
    </row>
    <row r="47" customFormat="false" ht="12.75" hidden="false" customHeight="false" outlineLevel="0" collapsed="false">
      <c r="A47" s="163" t="s">
        <v>757</v>
      </c>
      <c r="B47" s="162" t="s">
        <v>758</v>
      </c>
    </row>
    <row r="48" customFormat="false" ht="12.75" hidden="false" customHeight="false" outlineLevel="0" collapsed="false">
      <c r="A48" s="167" t="s">
        <v>759</v>
      </c>
      <c r="B48" s="166" t="s">
        <v>758</v>
      </c>
    </row>
    <row r="49" customFormat="false" ht="12.75" hidden="false" customHeight="false" outlineLevel="0" collapsed="false">
      <c r="A49" s="163" t="s">
        <v>760</v>
      </c>
      <c r="B49" s="162" t="s">
        <v>684</v>
      </c>
    </row>
    <row r="50" customFormat="false" ht="12.75" hidden="false" customHeight="false" outlineLevel="0" collapsed="false">
      <c r="A50" s="167" t="s">
        <v>761</v>
      </c>
      <c r="B50" s="166" t="s">
        <v>701</v>
      </c>
    </row>
    <row r="51" customFormat="false" ht="12.75" hidden="false" customHeight="false" outlineLevel="0" collapsed="false">
      <c r="A51" s="163" t="s">
        <v>762</v>
      </c>
      <c r="B51" s="162" t="s">
        <v>763</v>
      </c>
    </row>
    <row r="52" customFormat="false" ht="12.75" hidden="false" customHeight="false" outlineLevel="0" collapsed="false">
      <c r="A52" s="167" t="s">
        <v>764</v>
      </c>
      <c r="B52" s="166" t="s">
        <v>765</v>
      </c>
    </row>
    <row r="53" customFormat="false" ht="12.75" hidden="false" customHeight="false" outlineLevel="0" collapsed="false">
      <c r="A53" s="163" t="s">
        <v>766</v>
      </c>
      <c r="B53" s="162" t="s">
        <v>704</v>
      </c>
    </row>
    <row r="54" customFormat="false" ht="12.75" hidden="false" customHeight="false" outlineLevel="0" collapsed="false">
      <c r="A54" s="167" t="s">
        <v>767</v>
      </c>
      <c r="B54" s="166" t="s">
        <v>768</v>
      </c>
    </row>
    <row r="55" customFormat="false" ht="12.75" hidden="false" customHeight="false" outlineLevel="0" collapsed="false">
      <c r="A55" s="163" t="s">
        <v>769</v>
      </c>
      <c r="B55" s="162" t="s">
        <v>669</v>
      </c>
    </row>
    <row r="56" customFormat="false" ht="12.75" hidden="false" customHeight="false" outlineLevel="0" collapsed="false">
      <c r="A56" s="167" t="s">
        <v>770</v>
      </c>
      <c r="B56" s="166" t="s">
        <v>771</v>
      </c>
    </row>
    <row r="57" customFormat="false" ht="12.75" hidden="false" customHeight="false" outlineLevel="0" collapsed="false">
      <c r="A57" s="163" t="s">
        <v>772</v>
      </c>
      <c r="B57" s="162" t="s">
        <v>773</v>
      </c>
    </row>
    <row r="58" customFormat="false" ht="12.75" hidden="false" customHeight="false" outlineLevel="0" collapsed="false">
      <c r="A58" s="167" t="s">
        <v>774</v>
      </c>
      <c r="B58" s="166" t="s">
        <v>63</v>
      </c>
    </row>
    <row r="59" customFormat="false" ht="12.75" hidden="false" customHeight="false" outlineLevel="0" collapsed="false">
      <c r="A59" s="163" t="s">
        <v>775</v>
      </c>
      <c r="B59" s="162" t="s">
        <v>776</v>
      </c>
    </row>
    <row r="60" customFormat="false" ht="12.75" hidden="false" customHeight="false" outlineLevel="0" collapsed="false">
      <c r="A60" s="167" t="s">
        <v>777</v>
      </c>
      <c r="B60" s="166" t="s">
        <v>708</v>
      </c>
    </row>
    <row r="61" customFormat="false" ht="12.75" hidden="false" customHeight="false" outlineLevel="0" collapsed="false">
      <c r="A61" s="163" t="s">
        <v>778</v>
      </c>
      <c r="B61" s="162" t="s">
        <v>712</v>
      </c>
    </row>
    <row r="62" customFormat="false" ht="12.75" hidden="false" customHeight="false" outlineLevel="0" collapsed="false">
      <c r="A62" s="167" t="s">
        <v>779</v>
      </c>
      <c r="B62" s="166" t="s">
        <v>780</v>
      </c>
    </row>
    <row r="63" customFormat="false" ht="12.75" hidden="false" customHeight="false" outlineLevel="0" collapsed="false">
      <c r="A63" s="163" t="s">
        <v>781</v>
      </c>
      <c r="B63" s="162" t="s">
        <v>681</v>
      </c>
    </row>
    <row r="64" customFormat="false" ht="12.75" hidden="false" customHeight="false" outlineLevel="0" collapsed="false">
      <c r="A64" s="167" t="s">
        <v>782</v>
      </c>
      <c r="B64" s="166" t="s">
        <v>783</v>
      </c>
    </row>
    <row r="65" customFormat="false" ht="12.75" hidden="false" customHeight="false" outlineLevel="0" collapsed="false">
      <c r="A65" s="163" t="s">
        <v>784</v>
      </c>
      <c r="B65" s="162" t="s">
        <v>716</v>
      </c>
    </row>
    <row r="66" customFormat="false" ht="12.75" hidden="false" customHeight="false" outlineLevel="0" collapsed="false">
      <c r="A66" s="167" t="s">
        <v>785</v>
      </c>
      <c r="B66" s="166" t="s">
        <v>786</v>
      </c>
    </row>
    <row r="67" customFormat="false" ht="12.75" hidden="false" customHeight="false" outlineLevel="0" collapsed="false">
      <c r="A67" s="163" t="s">
        <v>787</v>
      </c>
      <c r="B67" s="162" t="s">
        <v>720</v>
      </c>
    </row>
    <row r="68" customFormat="false" ht="12.75" hidden="false" customHeight="false" outlineLevel="0" collapsed="false">
      <c r="A68" s="167" t="s">
        <v>788</v>
      </c>
      <c r="B68" s="166" t="s">
        <v>789</v>
      </c>
    </row>
    <row r="69" customFormat="false" ht="12.75" hidden="false" customHeight="false" outlineLevel="0" collapsed="false">
      <c r="A69" s="163" t="s">
        <v>790</v>
      </c>
      <c r="B69" s="162" t="s">
        <v>791</v>
      </c>
    </row>
    <row r="70" customFormat="false" ht="12.75" hidden="false" customHeight="false" outlineLevel="0" collapsed="false">
      <c r="A70" s="167" t="s">
        <v>792</v>
      </c>
      <c r="B70" s="166" t="s">
        <v>793</v>
      </c>
    </row>
    <row r="71" customFormat="false" ht="12.75" hidden="false" customHeight="false" outlineLevel="0" collapsed="false">
      <c r="A71" s="163" t="s">
        <v>794</v>
      </c>
      <c r="B71" s="162" t="s">
        <v>795</v>
      </c>
    </row>
    <row r="72" customFormat="false" ht="12.75" hidden="false" customHeight="false" outlineLevel="0" collapsed="false">
      <c r="A72" s="167" t="s">
        <v>796</v>
      </c>
      <c r="B72" s="166" t="s">
        <v>724</v>
      </c>
    </row>
    <row r="73" customFormat="false" ht="12.75" hidden="false" customHeight="false" outlineLevel="0" collapsed="false">
      <c r="A73" s="163" t="s">
        <v>797</v>
      </c>
      <c r="B73" s="162" t="s">
        <v>798</v>
      </c>
    </row>
    <row r="74" customFormat="false" ht="12.75" hidden="false" customHeight="false" outlineLevel="0" collapsed="false">
      <c r="A74" s="167" t="s">
        <v>799</v>
      </c>
      <c r="B74" s="166" t="s">
        <v>65</v>
      </c>
    </row>
    <row r="75" customFormat="false" ht="12.75" hidden="false" customHeight="false" outlineLevel="0" collapsed="false">
      <c r="A75" s="159" t="s">
        <v>800</v>
      </c>
      <c r="B75" s="159" t="s">
        <v>801</v>
      </c>
    </row>
    <row r="76" customFormat="false" ht="12.75" hidden="false" customHeight="false" outlineLevel="0" collapsed="false">
      <c r="A76" s="0" t="n">
        <v>0</v>
      </c>
      <c r="B76" s="0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10.28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  <col collapsed="false" customWidth="true" hidden="false" outlineLevel="0" max="16" min="15" style="0" width="11.28"/>
  </cols>
  <sheetData>
    <row r="1" customFormat="false" ht="18" hidden="false" customHeight="false" outlineLevel="0" collapsed="false">
      <c r="A1" s="36" t="s">
        <v>22</v>
      </c>
    </row>
    <row r="2" customFormat="false" ht="12.75" hidden="false" customHeight="false" outlineLevel="0" collapsed="false">
      <c r="A2" s="37" t="s">
        <v>23</v>
      </c>
    </row>
    <row r="3" customFormat="false" ht="12.75" hidden="false" customHeight="false" outlineLevel="0" collapsed="false">
      <c r="A3" s="37" t="s">
        <v>24</v>
      </c>
    </row>
    <row r="4" customFormat="false" ht="12.75" hidden="false" customHeight="false" outlineLevel="0" collapsed="false">
      <c r="A4" s="38" t="n">
        <f aca="false">'E-Mail'!B2</f>
        <v>37022</v>
      </c>
      <c r="D4" s="39"/>
      <c r="E4" s="40"/>
      <c r="J4" s="39"/>
    </row>
    <row r="5" customFormat="false" ht="13.5" hidden="false" customHeight="false" outlineLevel="0" collapsed="false">
      <c r="A5" s="37"/>
    </row>
    <row r="6" customFormat="false" ht="16.5" hidden="false" customHeight="false" outlineLevel="0" collapsed="false">
      <c r="A6" s="41" t="s">
        <v>25</v>
      </c>
      <c r="B6" s="42"/>
      <c r="C6" s="43"/>
      <c r="D6" s="43"/>
      <c r="E6" s="44"/>
      <c r="F6" s="45"/>
      <c r="G6" s="46" t="s">
        <v>26</v>
      </c>
      <c r="H6" s="42"/>
      <c r="I6" s="42"/>
      <c r="J6" s="42"/>
      <c r="K6" s="44"/>
      <c r="M6" s="41" t="s">
        <v>27</v>
      </c>
      <c r="N6" s="42"/>
      <c r="O6" s="42"/>
      <c r="P6" s="42"/>
      <c r="Q6" s="44"/>
      <c r="S6" s="47"/>
    </row>
    <row r="7" customFormat="false" ht="16.5" hidden="false" customHeight="false" outlineLevel="0" collapsed="false">
      <c r="A7" s="48" t="s">
        <v>28</v>
      </c>
      <c r="B7" s="49" t="n">
        <f aca="false">'E-Mail'!C7</f>
        <v>190567500</v>
      </c>
      <c r="C7" s="50" t="s">
        <v>29</v>
      </c>
      <c r="D7" s="50"/>
      <c r="E7" s="51" t="n">
        <f aca="false">SUMIF($C$11:$C$35,"MMBtus",$E$11:$E$35)/B7</f>
        <v>0.0887218439660488</v>
      </c>
      <c r="F7" s="45"/>
      <c r="G7" s="52" t="s">
        <v>30</v>
      </c>
      <c r="H7" s="53" t="n">
        <f aca="false">'E-Mail'!C6</f>
        <v>8300400</v>
      </c>
      <c r="I7" s="54"/>
      <c r="J7" s="55" t="s">
        <v>29</v>
      </c>
      <c r="K7" s="51" t="n">
        <f aca="false">VLOOKUP("Grand Total",$G$10:$K$24,5,FALSE())/H7</f>
        <v>0.0146498963905354</v>
      </c>
      <c r="M7" s="48"/>
      <c r="N7" s="53"/>
      <c r="O7" s="54"/>
      <c r="P7" s="55"/>
      <c r="Q7" s="51"/>
      <c r="S7" s="47"/>
    </row>
    <row r="8" customFormat="false" ht="13.5" hidden="false" customHeight="false" outlineLevel="0" collapsed="false">
      <c r="A8" s="48" t="s">
        <v>31</v>
      </c>
      <c r="B8" s="49" t="n">
        <f aca="false">'E-Mail'!C10</f>
        <v>6610000</v>
      </c>
      <c r="C8" s="50" t="s">
        <v>29</v>
      </c>
      <c r="D8" s="50"/>
      <c r="E8" s="51" t="n">
        <f aca="false">SUMIF($C$11:$C$35,"bbl",$E$11:$E$35)/B8</f>
        <v>0</v>
      </c>
      <c r="F8" s="56"/>
    </row>
    <row r="9" customFormat="false" ht="12.75" hidden="false" customHeight="false" outlineLevel="0" collapsed="false">
      <c r="A9" s="57"/>
      <c r="B9" s="58"/>
      <c r="C9" s="58"/>
      <c r="D9" s="59" t="s">
        <v>32</v>
      </c>
      <c r="E9" s="60"/>
      <c r="F9" s="61"/>
      <c r="G9" s="57"/>
      <c r="H9" s="58"/>
      <c r="I9" s="58"/>
      <c r="J9" s="59" t="s">
        <v>32</v>
      </c>
      <c r="K9" s="60"/>
      <c r="M9" s="62" t="s">
        <v>33</v>
      </c>
    </row>
    <row r="10" customFormat="false" ht="12.75" hidden="false" customHeight="false" outlineLevel="0" collapsed="false">
      <c r="A10" s="59" t="s">
        <v>34</v>
      </c>
      <c r="B10" s="59" t="s">
        <v>35</v>
      </c>
      <c r="C10" s="59" t="s">
        <v>36</v>
      </c>
      <c r="D10" s="63" t="s">
        <v>37</v>
      </c>
      <c r="E10" s="64" t="s">
        <v>3</v>
      </c>
      <c r="F10" s="65"/>
      <c r="G10" s="59" t="s">
        <v>34</v>
      </c>
      <c r="H10" s="59" t="s">
        <v>35</v>
      </c>
      <c r="I10" s="59" t="s">
        <v>36</v>
      </c>
      <c r="J10" s="63" t="s">
        <v>37</v>
      </c>
      <c r="K10" s="64" t="s">
        <v>3</v>
      </c>
    </row>
    <row r="11" customFormat="false" ht="12.75" hidden="false" customHeight="false" outlineLevel="0" collapsed="false">
      <c r="A11" s="57" t="s">
        <v>38</v>
      </c>
      <c r="B11" s="57" t="s">
        <v>39</v>
      </c>
      <c r="C11" s="57" t="s">
        <v>40</v>
      </c>
      <c r="D11" s="63" t="n">
        <v>7</v>
      </c>
      <c r="E11" s="64" t="n">
        <v>16277500</v>
      </c>
      <c r="F11" s="65"/>
      <c r="G11" s="57" t="s">
        <v>41</v>
      </c>
      <c r="H11" s="57" t="s">
        <v>42</v>
      </c>
      <c r="I11" s="57" t="s">
        <v>43</v>
      </c>
      <c r="J11" s="63" t="n">
        <v>13</v>
      </c>
      <c r="K11" s="64" t="n">
        <v>81600</v>
      </c>
    </row>
    <row r="12" customFormat="false" ht="12.75" hidden="false" customHeight="false" outlineLevel="0" collapsed="false">
      <c r="A12" s="57" t="s">
        <v>44</v>
      </c>
      <c r="B12" s="57" t="s">
        <v>45</v>
      </c>
      <c r="C12" s="57" t="s">
        <v>40</v>
      </c>
      <c r="D12" s="63" t="n">
        <v>3</v>
      </c>
      <c r="E12" s="64" t="n">
        <v>155000</v>
      </c>
      <c r="F12" s="65"/>
      <c r="G12" s="57" t="s">
        <v>46</v>
      </c>
      <c r="H12" s="57" t="s">
        <v>42</v>
      </c>
      <c r="I12" s="57" t="s">
        <v>43</v>
      </c>
      <c r="J12" s="63" t="n">
        <v>7</v>
      </c>
      <c r="K12" s="64" t="n">
        <v>31200</v>
      </c>
    </row>
    <row r="13" customFormat="false" ht="12.75" hidden="false" customHeight="false" outlineLevel="0" collapsed="false">
      <c r="A13" s="66"/>
      <c r="B13" s="57" t="s">
        <v>47</v>
      </c>
      <c r="C13" s="57" t="s">
        <v>40</v>
      </c>
      <c r="D13" s="63" t="n">
        <v>1</v>
      </c>
      <c r="E13" s="64" t="n">
        <v>15000</v>
      </c>
      <c r="F13" s="67"/>
      <c r="G13" s="57" t="s">
        <v>48</v>
      </c>
      <c r="H13" s="57" t="s">
        <v>42</v>
      </c>
      <c r="I13" s="57" t="s">
        <v>43</v>
      </c>
      <c r="J13" s="63" t="n">
        <v>4</v>
      </c>
      <c r="K13" s="64" t="n">
        <v>8800</v>
      </c>
    </row>
    <row r="14" customFormat="false" ht="12.75" hidden="false" customHeight="false" outlineLevel="0" collapsed="false">
      <c r="A14" s="57" t="s">
        <v>49</v>
      </c>
      <c r="B14" s="57" t="s">
        <v>50</v>
      </c>
      <c r="C14" s="57" t="s">
        <v>40</v>
      </c>
      <c r="D14" s="63" t="n">
        <v>1</v>
      </c>
      <c r="E14" s="64" t="n">
        <v>460000</v>
      </c>
      <c r="F14" s="67"/>
      <c r="G14" s="68" t="s">
        <v>51</v>
      </c>
      <c r="H14" s="69"/>
      <c r="I14" s="69"/>
      <c r="J14" s="70" t="n">
        <v>24</v>
      </c>
      <c r="K14" s="71" t="n">
        <v>121600</v>
      </c>
    </row>
    <row r="15" customFormat="false" ht="12.75" hidden="false" customHeight="false" outlineLevel="0" collapsed="false">
      <c r="A15" s="68" t="s">
        <v>51</v>
      </c>
      <c r="B15" s="69"/>
      <c r="C15" s="69"/>
      <c r="D15" s="70" t="n">
        <v>12</v>
      </c>
      <c r="E15" s="71" t="n">
        <v>16907500</v>
      </c>
      <c r="F15" s="67"/>
    </row>
  </sheetData>
  <mergeCells count="2">
    <mergeCell ref="C7:D7"/>
    <mergeCell ref="C8: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2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6" t="s">
        <v>52</v>
      </c>
    </row>
    <row r="2" customFormat="false" ht="12.75" hidden="false" customHeight="false" outlineLevel="0" collapsed="false">
      <c r="A2" s="37" t="s">
        <v>23</v>
      </c>
    </row>
    <row r="3" customFormat="false" ht="12.75" hidden="false" customHeight="false" outlineLevel="0" collapsed="false">
      <c r="A3" s="37" t="s">
        <v>24</v>
      </c>
    </row>
    <row r="4" customFormat="false" ht="12.75" hidden="false" customHeight="false" outlineLevel="0" collapsed="false">
      <c r="A4" s="38" t="n">
        <f aca="false">'E-Mail'!B2</f>
        <v>37022</v>
      </c>
    </row>
    <row r="5" customFormat="false" ht="12.75" hidden="false" customHeight="false" outlineLevel="0" collapsed="false">
      <c r="A5" s="37"/>
    </row>
    <row r="6" customFormat="false" ht="14.25" hidden="false" customHeight="false" outlineLevel="0" collapsed="false">
      <c r="A6" s="73" t="s">
        <v>53</v>
      </c>
    </row>
    <row r="7" customFormat="false" ht="13.5" hidden="false" customHeight="false" outlineLevel="0" collapsed="false">
      <c r="A7" s="37"/>
    </row>
    <row r="8" customFormat="false" ht="16.5" hidden="false" customHeight="false" outlineLevel="0" collapsed="false">
      <c r="A8" s="74" t="s">
        <v>54</v>
      </c>
      <c r="B8" s="42"/>
      <c r="C8" s="42"/>
      <c r="D8" s="44"/>
      <c r="F8" s="74" t="s">
        <v>55</v>
      </c>
      <c r="G8" s="42"/>
      <c r="H8" s="42"/>
      <c r="I8" s="44"/>
      <c r="K8" s="74" t="s">
        <v>56</v>
      </c>
      <c r="L8" s="42"/>
      <c r="M8" s="42"/>
      <c r="N8" s="44"/>
    </row>
    <row r="9" customFormat="false" ht="12.75" hidden="false" customHeight="false" outlineLevel="0" collapsed="false">
      <c r="A9" s="57"/>
      <c r="B9" s="58"/>
      <c r="C9" s="59" t="s">
        <v>32</v>
      </c>
      <c r="D9" s="60"/>
      <c r="F9" s="57"/>
      <c r="G9" s="58"/>
      <c r="H9" s="59" t="s">
        <v>32</v>
      </c>
      <c r="I9" s="60"/>
      <c r="J9" s="75"/>
      <c r="K9" s="57"/>
      <c r="L9" s="58"/>
      <c r="M9" s="59" t="s">
        <v>32</v>
      </c>
      <c r="N9" s="60"/>
    </row>
    <row r="10" customFormat="false" ht="12.75" hidden="false" customHeight="false" outlineLevel="0" collapsed="false">
      <c r="A10" s="59" t="s">
        <v>57</v>
      </c>
      <c r="B10" s="76" t="s">
        <v>58</v>
      </c>
      <c r="C10" s="77" t="s">
        <v>37</v>
      </c>
      <c r="D10" s="78" t="s">
        <v>59</v>
      </c>
      <c r="F10" s="76" t="s">
        <v>57</v>
      </c>
      <c r="G10" s="76" t="s">
        <v>58</v>
      </c>
      <c r="H10" s="76" t="s">
        <v>37</v>
      </c>
      <c r="I10" s="78" t="s">
        <v>59</v>
      </c>
      <c r="J10" s="79"/>
      <c r="K10" s="76" t="s">
        <v>57</v>
      </c>
      <c r="L10" s="76" t="s">
        <v>58</v>
      </c>
      <c r="M10" s="76" t="s">
        <v>37</v>
      </c>
      <c r="N10" s="80" t="s">
        <v>59</v>
      </c>
    </row>
    <row r="11" customFormat="false" ht="12.75" hidden="false" customHeight="false" outlineLevel="0" collapsed="false">
      <c r="A11" s="81" t="s">
        <v>60</v>
      </c>
      <c r="B11" s="57" t="s">
        <v>61</v>
      </c>
      <c r="C11" s="63" t="n">
        <v>2</v>
      </c>
      <c r="D11" s="64" t="n">
        <v>30000</v>
      </c>
      <c r="F11" s="82" t="s">
        <v>62</v>
      </c>
      <c r="G11" s="57" t="s">
        <v>63</v>
      </c>
      <c r="H11" s="83" t="n">
        <v>1</v>
      </c>
      <c r="I11" s="64" t="n">
        <v>800</v>
      </c>
      <c r="J11" s="79"/>
      <c r="K11" s="82" t="s">
        <v>64</v>
      </c>
      <c r="L11" s="57" t="s">
        <v>65</v>
      </c>
      <c r="M11" s="63" t="n">
        <v>1</v>
      </c>
      <c r="N11" s="64" t="n">
        <v>25000</v>
      </c>
    </row>
    <row r="12" customFormat="false" ht="12.75" hidden="false" customHeight="false" outlineLevel="0" collapsed="false">
      <c r="A12" s="84"/>
      <c r="B12" s="85" t="s">
        <v>66</v>
      </c>
      <c r="C12" s="86" t="n">
        <v>6</v>
      </c>
      <c r="D12" s="87" t="n">
        <v>90000</v>
      </c>
      <c r="F12" s="88"/>
      <c r="G12" s="85" t="s">
        <v>67</v>
      </c>
      <c r="H12" s="89" t="n">
        <v>1</v>
      </c>
      <c r="I12" s="87" t="n">
        <v>300</v>
      </c>
      <c r="J12" s="79"/>
      <c r="K12" s="90" t="s">
        <v>68</v>
      </c>
      <c r="L12" s="91"/>
      <c r="M12" s="92" t="n">
        <v>1</v>
      </c>
      <c r="N12" s="93" t="n">
        <v>25000</v>
      </c>
    </row>
    <row r="13" customFormat="false" ht="12.75" hidden="false" customHeight="false" outlineLevel="0" collapsed="false">
      <c r="A13" s="84"/>
      <c r="B13" s="85" t="s">
        <v>69</v>
      </c>
      <c r="C13" s="86" t="n">
        <v>2</v>
      </c>
      <c r="D13" s="87" t="n">
        <v>30000</v>
      </c>
      <c r="F13" s="90" t="s">
        <v>70</v>
      </c>
      <c r="G13" s="91"/>
      <c r="H13" s="94" t="n">
        <v>2</v>
      </c>
      <c r="I13" s="93" t="n">
        <v>1100</v>
      </c>
      <c r="J13" s="79"/>
      <c r="K13" s="95" t="s">
        <v>51</v>
      </c>
      <c r="L13" s="96"/>
      <c r="M13" s="97" t="n">
        <v>1</v>
      </c>
      <c r="N13" s="98" t="n">
        <v>25000</v>
      </c>
    </row>
    <row r="14" customFormat="false" ht="12.75" hidden="false" customHeight="false" outlineLevel="0" collapsed="false">
      <c r="A14" s="90" t="s">
        <v>71</v>
      </c>
      <c r="B14" s="91"/>
      <c r="C14" s="92" t="n">
        <v>10</v>
      </c>
      <c r="D14" s="93" t="n">
        <v>150000</v>
      </c>
      <c r="F14" s="95" t="s">
        <v>51</v>
      </c>
      <c r="G14" s="96"/>
      <c r="H14" s="99" t="n">
        <v>2</v>
      </c>
      <c r="I14" s="98" t="n">
        <v>1100</v>
      </c>
      <c r="J14" s="100"/>
    </row>
    <row r="15" customFormat="false" ht="12.75" hidden="false" customHeight="false" outlineLevel="0" collapsed="false">
      <c r="A15" s="68" t="s">
        <v>51</v>
      </c>
      <c r="B15" s="69"/>
      <c r="C15" s="70" t="n">
        <v>10</v>
      </c>
      <c r="D15" s="71" t="n">
        <v>150000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99"/>
    <col collapsed="false" customWidth="true" hidden="false" outlineLevel="0" max="7" min="7" style="0" width="16.7"/>
    <col collapsed="false" customWidth="true" hidden="false" outlineLevel="0" max="8" min="8" style="0" width="15.99"/>
  </cols>
  <sheetData>
    <row r="1" customFormat="false" ht="18.75" hidden="false" customHeight="false" outlineLevel="0" collapsed="false">
      <c r="A1" s="101" t="s">
        <v>72</v>
      </c>
      <c r="B1" s="102"/>
      <c r="F1" s="103"/>
      <c r="G1" s="104" t="s">
        <v>73</v>
      </c>
      <c r="H1" s="105" t="n">
        <f aca="false">SUMIF(I11:I65491,"bbl",H11:H65491)</f>
        <v>4370000</v>
      </c>
      <c r="I1" s="106"/>
    </row>
    <row r="2" customFormat="false" ht="16.5" hidden="false" customHeight="false" outlineLevel="0" collapsed="false">
      <c r="A2" s="47" t="s">
        <v>8</v>
      </c>
      <c r="B2" s="102"/>
      <c r="F2" s="103"/>
      <c r="G2" s="104" t="s">
        <v>74</v>
      </c>
      <c r="H2" s="105" t="n">
        <f aca="false">(SUMIF(I11:I65492,"mt",H11:H65492))*8</f>
        <v>2240000</v>
      </c>
      <c r="I2" s="107"/>
    </row>
    <row r="3" customFormat="false" ht="13.5" hidden="false" customHeight="false" outlineLevel="0" collapsed="false">
      <c r="A3" s="38" t="n">
        <f aca="false">'E-Mail'!$B$2</f>
        <v>37022</v>
      </c>
      <c r="B3" s="102"/>
      <c r="F3" s="103"/>
      <c r="G3" s="104" t="s">
        <v>75</v>
      </c>
      <c r="H3" s="108" t="n">
        <f aca="false">SUM(H1:H2)</f>
        <v>6610000</v>
      </c>
      <c r="I3" s="107"/>
    </row>
    <row r="5" customFormat="false" ht="12.75" hidden="false" customHeight="false" outlineLevel="0" collapsed="false">
      <c r="A5" s="109" t="s">
        <v>76</v>
      </c>
    </row>
    <row r="6" customFormat="false" ht="12.75" hidden="false" customHeight="false" outlineLevel="0" collapsed="false">
      <c r="A6" s="109" t="s">
        <v>77</v>
      </c>
    </row>
    <row r="7" customFormat="false" ht="12.75" hidden="false" customHeight="false" outlineLevel="0" collapsed="false">
      <c r="A7" s="109" t="s">
        <v>78</v>
      </c>
    </row>
    <row r="8" customFormat="false" ht="13.5" hidden="false" customHeight="false" outlineLevel="0" collapsed="false"/>
    <row r="9" customFormat="false" ht="21.75" hidden="false" customHeight="true" outlineLevel="0" collapsed="false">
      <c r="A9" s="110" t="s">
        <v>79</v>
      </c>
      <c r="B9" s="110" t="s">
        <v>80</v>
      </c>
      <c r="C9" s="111" t="s">
        <v>81</v>
      </c>
      <c r="D9" s="111" t="s">
        <v>82</v>
      </c>
      <c r="E9" s="112" t="s">
        <v>83</v>
      </c>
      <c r="F9" s="111" t="s">
        <v>84</v>
      </c>
      <c r="G9" s="111" t="s">
        <v>85</v>
      </c>
      <c r="H9" s="111" t="s">
        <v>3</v>
      </c>
      <c r="I9" s="110" t="s">
        <v>86</v>
      </c>
    </row>
    <row r="10" customFormat="false" ht="21.75" hidden="false" customHeight="false" outlineLevel="0" collapsed="false">
      <c r="A10" s="110"/>
      <c r="B10" s="110"/>
      <c r="C10" s="111"/>
      <c r="D10" s="111"/>
      <c r="E10" s="113" t="s">
        <v>87</v>
      </c>
      <c r="F10" s="111"/>
      <c r="G10" s="111"/>
      <c r="H10" s="111"/>
      <c r="I10" s="110"/>
    </row>
    <row r="11" customFormat="false" ht="14.25" hidden="false" customHeight="true" outlineLevel="0" collapsed="false">
      <c r="A11" s="114" t="s">
        <v>88</v>
      </c>
      <c r="B11" s="114"/>
      <c r="C11" s="114"/>
      <c r="D11" s="114"/>
      <c r="E11" s="114"/>
      <c r="F11" s="114"/>
      <c r="G11" s="114"/>
      <c r="H11" s="114"/>
      <c r="I11" s="114"/>
    </row>
    <row r="12" customFormat="false" ht="22.5" hidden="false" customHeight="false" outlineLevel="0" collapsed="false">
      <c r="A12" s="115" t="s">
        <v>89</v>
      </c>
      <c r="B12" s="115" t="s">
        <v>90</v>
      </c>
      <c r="C12" s="116" t="n">
        <v>27.13</v>
      </c>
      <c r="D12" s="116" t="n">
        <v>27.32</v>
      </c>
      <c r="E12" s="116" t="n">
        <v>27.242</v>
      </c>
      <c r="F12" s="116" t="n">
        <v>27.13</v>
      </c>
      <c r="G12" s="116" t="s">
        <v>91</v>
      </c>
      <c r="H12" s="117" t="n">
        <v>360000</v>
      </c>
      <c r="I12" s="115" t="s">
        <v>92</v>
      </c>
    </row>
    <row r="13" customFormat="false" ht="22.5" hidden="false" customHeight="false" outlineLevel="0" collapsed="false">
      <c r="A13" s="115" t="s">
        <v>93</v>
      </c>
      <c r="B13" s="115" t="s">
        <v>94</v>
      </c>
      <c r="C13" s="116" t="n">
        <v>24.05</v>
      </c>
      <c r="D13" s="116" t="n">
        <v>24.15</v>
      </c>
      <c r="E13" s="116" t="n">
        <v>24.083</v>
      </c>
      <c r="F13" s="116" t="n">
        <v>24.05</v>
      </c>
      <c r="G13" s="116" t="s">
        <v>95</v>
      </c>
      <c r="H13" s="117" t="n">
        <v>180000</v>
      </c>
      <c r="I13" s="115" t="s">
        <v>92</v>
      </c>
    </row>
    <row r="14" customFormat="false" ht="22.5" hidden="false" customHeight="false" outlineLevel="0" collapsed="false">
      <c r="A14" s="115" t="s">
        <v>96</v>
      </c>
      <c r="B14" s="115" t="s">
        <v>94</v>
      </c>
      <c r="C14" s="116" t="n">
        <v>25.38</v>
      </c>
      <c r="D14" s="116" t="n">
        <v>25.4</v>
      </c>
      <c r="E14" s="116" t="n">
        <v>25.39</v>
      </c>
      <c r="F14" s="116" t="n">
        <v>25.4</v>
      </c>
      <c r="G14" s="116" t="s">
        <v>97</v>
      </c>
      <c r="H14" s="117" t="n">
        <v>240000</v>
      </c>
      <c r="I14" s="115" t="s">
        <v>92</v>
      </c>
    </row>
    <row r="15" customFormat="false" ht="22.5" hidden="false" customHeight="false" outlineLevel="0" collapsed="false">
      <c r="A15" s="115" t="s">
        <v>98</v>
      </c>
      <c r="B15" s="115" t="s">
        <v>99</v>
      </c>
      <c r="C15" s="116" t="n">
        <v>23.16</v>
      </c>
      <c r="D15" s="116" t="n">
        <v>23.16</v>
      </c>
      <c r="E15" s="116" t="n">
        <v>23.16</v>
      </c>
      <c r="F15" s="116" t="n">
        <v>23.16</v>
      </c>
      <c r="G15" s="116" t="s">
        <v>97</v>
      </c>
      <c r="H15" s="117" t="n">
        <v>120000</v>
      </c>
      <c r="I15" s="115" t="s">
        <v>92</v>
      </c>
    </row>
    <row r="16" customFormat="false" ht="14.25" hidden="false" customHeight="true" outlineLevel="0" collapsed="false">
      <c r="A16" s="114" t="s">
        <v>100</v>
      </c>
      <c r="B16" s="114"/>
      <c r="C16" s="114"/>
      <c r="D16" s="114"/>
      <c r="E16" s="114"/>
      <c r="F16" s="114"/>
      <c r="G16" s="114"/>
      <c r="H16" s="114"/>
      <c r="I16" s="114"/>
    </row>
    <row r="17" customFormat="false" ht="22.5" hidden="false" customHeight="false" outlineLevel="0" collapsed="false">
      <c r="A17" s="115" t="s">
        <v>101</v>
      </c>
      <c r="B17" s="118" t="n">
        <v>37073</v>
      </c>
      <c r="C17" s="116" t="n">
        <v>-0.06</v>
      </c>
      <c r="D17" s="116" t="n">
        <v>-0.06</v>
      </c>
      <c r="E17" s="116" t="n">
        <v>-0.06</v>
      </c>
      <c r="F17" s="116" t="n">
        <v>-0.06</v>
      </c>
      <c r="G17" s="116" t="s">
        <v>102</v>
      </c>
      <c r="H17" s="117" t="n">
        <v>500000</v>
      </c>
      <c r="I17" s="115" t="s">
        <v>92</v>
      </c>
    </row>
    <row r="18" customFormat="false" ht="22.5" hidden="false" customHeight="false" outlineLevel="0" collapsed="false">
      <c r="A18" s="115" t="s">
        <v>103</v>
      </c>
      <c r="B18" s="115" t="s">
        <v>104</v>
      </c>
      <c r="C18" s="116" t="n">
        <v>0.07</v>
      </c>
      <c r="D18" s="116" t="n">
        <v>0.07</v>
      </c>
      <c r="E18" s="116" t="n">
        <v>0.07</v>
      </c>
      <c r="F18" s="116" t="n">
        <v>0.07</v>
      </c>
      <c r="G18" s="116" t="s">
        <v>105</v>
      </c>
      <c r="H18" s="117" t="n">
        <v>300000</v>
      </c>
      <c r="I18" s="115" t="s">
        <v>92</v>
      </c>
    </row>
    <row r="19" customFormat="false" ht="22.5" hidden="false" customHeight="false" outlineLevel="0" collapsed="false">
      <c r="A19" s="115" t="s">
        <v>106</v>
      </c>
      <c r="B19" s="115" t="s">
        <v>107</v>
      </c>
      <c r="C19" s="116" t="n">
        <v>0.03</v>
      </c>
      <c r="D19" s="116" t="n">
        <v>0.03</v>
      </c>
      <c r="E19" s="116" t="n">
        <v>0.03</v>
      </c>
      <c r="F19" s="116" t="n">
        <v>0.03</v>
      </c>
      <c r="G19" s="116" t="s">
        <v>105</v>
      </c>
      <c r="H19" s="117" t="n">
        <v>300000</v>
      </c>
      <c r="I19" s="115" t="s">
        <v>92</v>
      </c>
    </row>
    <row r="20" customFormat="false" ht="22.5" hidden="false" customHeight="false" outlineLevel="0" collapsed="false">
      <c r="A20" s="115" t="s">
        <v>108</v>
      </c>
      <c r="B20" s="118" t="n">
        <v>37043</v>
      </c>
      <c r="C20" s="116" t="n">
        <v>0.97</v>
      </c>
      <c r="D20" s="116" t="n">
        <v>1.07</v>
      </c>
      <c r="E20" s="116" t="n">
        <v>1.018</v>
      </c>
      <c r="F20" s="116" t="n">
        <v>1.07</v>
      </c>
      <c r="G20" s="116" t="s">
        <v>109</v>
      </c>
      <c r="H20" s="117" t="n">
        <v>625000</v>
      </c>
      <c r="I20" s="115" t="s">
        <v>92</v>
      </c>
    </row>
    <row r="21" customFormat="false" ht="22.5" hidden="false" customHeight="false" outlineLevel="0" collapsed="false">
      <c r="A21" s="115" t="s">
        <v>110</v>
      </c>
      <c r="B21" s="118" t="n">
        <v>37073</v>
      </c>
      <c r="C21" s="116" t="n">
        <v>1.46</v>
      </c>
      <c r="D21" s="116" t="n">
        <v>1.49</v>
      </c>
      <c r="E21" s="116" t="n">
        <v>1.469</v>
      </c>
      <c r="F21" s="116" t="n">
        <v>1.47</v>
      </c>
      <c r="G21" s="116" t="s">
        <v>111</v>
      </c>
      <c r="H21" s="117" t="n">
        <v>450000</v>
      </c>
      <c r="I21" s="115" t="s">
        <v>92</v>
      </c>
    </row>
    <row r="22" customFormat="false" ht="22.5" hidden="false" customHeight="false" outlineLevel="0" collapsed="false">
      <c r="A22" s="115" t="s">
        <v>112</v>
      </c>
      <c r="B22" s="118" t="n">
        <v>37104</v>
      </c>
      <c r="C22" s="116" t="n">
        <v>1.48</v>
      </c>
      <c r="D22" s="116" t="n">
        <v>1.48</v>
      </c>
      <c r="E22" s="116" t="n">
        <v>1.48</v>
      </c>
      <c r="F22" s="116" t="n">
        <v>1.48</v>
      </c>
      <c r="G22" s="116" t="s">
        <v>113</v>
      </c>
      <c r="H22" s="117" t="n">
        <v>100000</v>
      </c>
      <c r="I22" s="115" t="s">
        <v>92</v>
      </c>
    </row>
    <row r="23" customFormat="false" ht="22.5" hidden="false" customHeight="false" outlineLevel="0" collapsed="false">
      <c r="A23" s="115" t="s">
        <v>114</v>
      </c>
      <c r="B23" s="118" t="n">
        <v>37135</v>
      </c>
      <c r="C23" s="116" t="n">
        <v>1.48</v>
      </c>
      <c r="D23" s="116" t="n">
        <v>1.48</v>
      </c>
      <c r="E23" s="116" t="n">
        <v>1.48</v>
      </c>
      <c r="F23" s="116" t="n">
        <v>1.48</v>
      </c>
      <c r="G23" s="116" t="s">
        <v>115</v>
      </c>
      <c r="H23" s="117" t="n">
        <v>100000</v>
      </c>
      <c r="I23" s="115" t="s">
        <v>92</v>
      </c>
    </row>
    <row r="24" customFormat="false" ht="22.5" hidden="false" customHeight="false" outlineLevel="0" collapsed="false">
      <c r="A24" s="115" t="s">
        <v>116</v>
      </c>
      <c r="B24" s="115" t="s">
        <v>90</v>
      </c>
      <c r="C24" s="116" t="n">
        <v>1.41</v>
      </c>
      <c r="D24" s="116" t="n">
        <v>1.46</v>
      </c>
      <c r="E24" s="116" t="n">
        <v>1.435</v>
      </c>
      <c r="F24" s="116" t="n">
        <v>1.46</v>
      </c>
      <c r="G24" s="116" t="s">
        <v>117</v>
      </c>
      <c r="H24" s="117" t="n">
        <v>600000</v>
      </c>
      <c r="I24" s="115" t="s">
        <v>92</v>
      </c>
    </row>
    <row r="25" customFormat="false" ht="22.5" hidden="false" customHeight="false" outlineLevel="0" collapsed="false">
      <c r="A25" s="115" t="s">
        <v>118</v>
      </c>
      <c r="B25" s="115" t="s">
        <v>119</v>
      </c>
      <c r="C25" s="116" t="n">
        <v>1.42</v>
      </c>
      <c r="D25" s="116" t="n">
        <v>1.42</v>
      </c>
      <c r="E25" s="116" t="n">
        <v>1.42</v>
      </c>
      <c r="F25" s="116" t="n">
        <v>1.42</v>
      </c>
      <c r="G25" s="116" t="s">
        <v>95</v>
      </c>
      <c r="H25" s="117" t="n">
        <v>45000</v>
      </c>
      <c r="I25" s="115" t="s">
        <v>92</v>
      </c>
    </row>
    <row r="26" customFormat="false" ht="22.5" hidden="false" customHeight="false" outlineLevel="0" collapsed="false">
      <c r="A26" s="115" t="s">
        <v>120</v>
      </c>
      <c r="B26" s="115" t="s">
        <v>104</v>
      </c>
      <c r="C26" s="116" t="n">
        <v>1.46</v>
      </c>
      <c r="D26" s="116" t="n">
        <v>1.46</v>
      </c>
      <c r="E26" s="116" t="n">
        <v>1.46</v>
      </c>
      <c r="F26" s="116" t="n">
        <v>1.46</v>
      </c>
      <c r="G26" s="116" t="s">
        <v>121</v>
      </c>
      <c r="H26" s="117" t="n">
        <v>300000</v>
      </c>
      <c r="I26" s="115" t="s">
        <v>92</v>
      </c>
    </row>
    <row r="27" customFormat="false" ht="14.25" hidden="false" customHeight="true" outlineLevel="0" collapsed="false">
      <c r="A27" s="114" t="s">
        <v>122</v>
      </c>
      <c r="B27" s="114"/>
      <c r="C27" s="114"/>
      <c r="D27" s="114"/>
      <c r="E27" s="114"/>
      <c r="F27" s="114"/>
      <c r="G27" s="114"/>
      <c r="H27" s="114"/>
      <c r="I27" s="114"/>
    </row>
    <row r="28" customFormat="false" ht="22.5" hidden="false" customHeight="false" outlineLevel="0" collapsed="false">
      <c r="A28" s="115" t="s">
        <v>123</v>
      </c>
      <c r="B28" s="118" t="n">
        <v>37043</v>
      </c>
      <c r="C28" s="116" t="n">
        <v>145.5</v>
      </c>
      <c r="D28" s="116" t="n">
        <v>146.5</v>
      </c>
      <c r="E28" s="116" t="n">
        <v>145.97</v>
      </c>
      <c r="F28" s="116" t="n">
        <v>146.5</v>
      </c>
      <c r="G28" s="116" t="s">
        <v>124</v>
      </c>
      <c r="H28" s="117" t="n">
        <v>20000</v>
      </c>
      <c r="I28" s="115" t="s">
        <v>125</v>
      </c>
    </row>
    <row r="29" customFormat="false" ht="22.5" hidden="false" customHeight="false" outlineLevel="0" collapsed="false">
      <c r="A29" s="115" t="s">
        <v>126</v>
      </c>
      <c r="B29" s="118" t="n">
        <v>37073</v>
      </c>
      <c r="C29" s="116" t="n">
        <v>141.5</v>
      </c>
      <c r="D29" s="116" t="n">
        <v>143</v>
      </c>
      <c r="E29" s="116" t="n">
        <v>142.21</v>
      </c>
      <c r="F29" s="116" t="n">
        <v>142.13</v>
      </c>
      <c r="G29" s="116" t="s">
        <v>127</v>
      </c>
      <c r="H29" s="117" t="n">
        <v>15000</v>
      </c>
      <c r="I29" s="115" t="s">
        <v>125</v>
      </c>
    </row>
    <row r="30" customFormat="false" ht="14.25" hidden="false" customHeight="true" outlineLevel="0" collapsed="false">
      <c r="A30" s="114" t="s">
        <v>128</v>
      </c>
      <c r="B30" s="114"/>
      <c r="C30" s="114"/>
      <c r="D30" s="114"/>
      <c r="E30" s="114"/>
      <c r="F30" s="114"/>
      <c r="G30" s="114"/>
      <c r="H30" s="114"/>
      <c r="I30" s="114"/>
    </row>
    <row r="31" customFormat="false" ht="22.5" hidden="false" customHeight="false" outlineLevel="0" collapsed="false">
      <c r="A31" s="115" t="s">
        <v>129</v>
      </c>
      <c r="B31" s="115" t="s">
        <v>119</v>
      </c>
      <c r="C31" s="116" t="n">
        <v>-10</v>
      </c>
      <c r="D31" s="116" t="n">
        <v>-10</v>
      </c>
      <c r="E31" s="116" t="n">
        <v>-10</v>
      </c>
      <c r="F31" s="116" t="n">
        <v>-10</v>
      </c>
      <c r="G31" s="116" t="s">
        <v>130</v>
      </c>
      <c r="H31" s="117" t="n">
        <v>15000</v>
      </c>
      <c r="I31" s="115" t="s">
        <v>125</v>
      </c>
    </row>
    <row r="32" customFormat="false" ht="22.5" hidden="false" customHeight="false" outlineLevel="0" collapsed="false">
      <c r="A32" s="115" t="s">
        <v>131</v>
      </c>
      <c r="B32" s="115" t="s">
        <v>90</v>
      </c>
      <c r="C32" s="116" t="n">
        <v>4.25</v>
      </c>
      <c r="D32" s="116" t="n">
        <v>4.25</v>
      </c>
      <c r="E32" s="116" t="n">
        <v>4.25</v>
      </c>
      <c r="F32" s="116" t="n">
        <v>4.25</v>
      </c>
      <c r="G32" s="116" t="s">
        <v>132</v>
      </c>
      <c r="H32" s="117" t="n">
        <v>15000</v>
      </c>
      <c r="I32" s="115" t="s">
        <v>125</v>
      </c>
    </row>
    <row r="33" customFormat="false" ht="22.5" hidden="false" customHeight="false" outlineLevel="0" collapsed="false">
      <c r="A33" s="115" t="s">
        <v>133</v>
      </c>
      <c r="B33" s="115" t="s">
        <v>104</v>
      </c>
      <c r="C33" s="116" t="n">
        <v>8</v>
      </c>
      <c r="D33" s="116" t="n">
        <v>8</v>
      </c>
      <c r="E33" s="116" t="n">
        <v>8</v>
      </c>
      <c r="F33" s="116" t="n">
        <v>8</v>
      </c>
      <c r="G33" s="116" t="s">
        <v>134</v>
      </c>
      <c r="H33" s="117" t="n">
        <v>15000</v>
      </c>
      <c r="I33" s="115" t="s">
        <v>125</v>
      </c>
    </row>
    <row r="34" customFormat="false" ht="22.5" hidden="false" customHeight="false" outlineLevel="0" collapsed="false">
      <c r="A34" s="115" t="s">
        <v>135</v>
      </c>
      <c r="B34" s="115" t="s">
        <v>136</v>
      </c>
      <c r="C34" s="116" t="n">
        <v>1.75</v>
      </c>
      <c r="D34" s="116" t="n">
        <v>1.75</v>
      </c>
      <c r="E34" s="116" t="n">
        <v>1.75</v>
      </c>
      <c r="F34" s="116" t="n">
        <v>1.75</v>
      </c>
      <c r="G34" s="116" t="s">
        <v>137</v>
      </c>
      <c r="H34" s="117" t="n">
        <v>15000</v>
      </c>
      <c r="I34" s="115" t="s">
        <v>125</v>
      </c>
    </row>
    <row r="35" customFormat="false" ht="22.5" hidden="false" customHeight="false" outlineLevel="0" collapsed="false">
      <c r="A35" s="115" t="s">
        <v>138</v>
      </c>
      <c r="B35" s="115" t="s">
        <v>139</v>
      </c>
      <c r="C35" s="116" t="n">
        <v>16</v>
      </c>
      <c r="D35" s="116" t="n">
        <v>16</v>
      </c>
      <c r="E35" s="116" t="n">
        <v>16</v>
      </c>
      <c r="F35" s="116" t="n">
        <v>16</v>
      </c>
      <c r="G35" s="116" t="s">
        <v>140</v>
      </c>
      <c r="H35" s="117" t="n">
        <v>6000</v>
      </c>
      <c r="I35" s="115" t="s">
        <v>125</v>
      </c>
    </row>
    <row r="36" customFormat="false" ht="22.5" hidden="false" customHeight="false" outlineLevel="0" collapsed="false">
      <c r="A36" s="115" t="s">
        <v>141</v>
      </c>
      <c r="B36" s="118" t="n">
        <v>37043</v>
      </c>
      <c r="C36" s="116" t="n">
        <v>17.25</v>
      </c>
      <c r="D36" s="116" t="n">
        <v>17.75</v>
      </c>
      <c r="E36" s="116" t="n">
        <v>17.464</v>
      </c>
      <c r="F36" s="116" t="n">
        <v>17.25</v>
      </c>
      <c r="G36" s="116" t="s">
        <v>142</v>
      </c>
      <c r="H36" s="117" t="n">
        <v>35000</v>
      </c>
      <c r="I36" s="115" t="s">
        <v>125</v>
      </c>
    </row>
    <row r="37" customFormat="false" ht="22.5" hidden="false" customHeight="false" outlineLevel="0" collapsed="false">
      <c r="A37" s="115" t="s">
        <v>143</v>
      </c>
      <c r="B37" s="118" t="n">
        <v>37073</v>
      </c>
      <c r="C37" s="116" t="n">
        <v>18</v>
      </c>
      <c r="D37" s="116" t="n">
        <v>18</v>
      </c>
      <c r="E37" s="116" t="n">
        <v>18</v>
      </c>
      <c r="F37" s="116" t="n">
        <v>18</v>
      </c>
      <c r="G37" s="116" t="s">
        <v>144</v>
      </c>
      <c r="H37" s="117" t="n">
        <v>5000</v>
      </c>
      <c r="I37" s="115" t="s">
        <v>125</v>
      </c>
    </row>
    <row r="38" customFormat="false" ht="22.5" hidden="false" customHeight="false" outlineLevel="0" collapsed="false">
      <c r="A38" s="115" t="s">
        <v>145</v>
      </c>
      <c r="B38" s="118" t="n">
        <v>37104</v>
      </c>
      <c r="C38" s="116" t="n">
        <v>17.5</v>
      </c>
      <c r="D38" s="116" t="n">
        <v>18</v>
      </c>
      <c r="E38" s="116" t="n">
        <v>17.75</v>
      </c>
      <c r="F38" s="116" t="n">
        <v>17.5</v>
      </c>
      <c r="G38" s="116" t="s">
        <v>146</v>
      </c>
      <c r="H38" s="117" t="n">
        <v>10000</v>
      </c>
      <c r="I38" s="115" t="s">
        <v>125</v>
      </c>
    </row>
    <row r="39" customFormat="false" ht="14.25" hidden="false" customHeight="true" outlineLevel="0" collapsed="false">
      <c r="A39" s="114" t="s">
        <v>147</v>
      </c>
      <c r="B39" s="114"/>
      <c r="C39" s="114"/>
      <c r="D39" s="114"/>
      <c r="E39" s="114"/>
      <c r="F39" s="114"/>
      <c r="G39" s="114"/>
      <c r="H39" s="114"/>
      <c r="I39" s="114"/>
    </row>
    <row r="40" customFormat="false" ht="22.5" hidden="false" customHeight="false" outlineLevel="0" collapsed="false">
      <c r="A40" s="115" t="s">
        <v>148</v>
      </c>
      <c r="B40" s="118" t="n">
        <v>37043</v>
      </c>
      <c r="C40" s="116" t="n">
        <v>327.5</v>
      </c>
      <c r="D40" s="116" t="n">
        <v>331</v>
      </c>
      <c r="E40" s="116" t="n">
        <v>329.1</v>
      </c>
      <c r="F40" s="116" t="n">
        <v>327.5</v>
      </c>
      <c r="G40" s="116" t="s">
        <v>149</v>
      </c>
      <c r="H40" s="117" t="n">
        <v>25000</v>
      </c>
      <c r="I40" s="115" t="s">
        <v>125</v>
      </c>
    </row>
    <row r="41" customFormat="false" ht="22.5" hidden="false" customHeight="false" outlineLevel="0" collapsed="false">
      <c r="A41" s="115" t="s">
        <v>150</v>
      </c>
      <c r="B41" s="118" t="n">
        <v>37073</v>
      </c>
      <c r="C41" s="116" t="n">
        <v>304</v>
      </c>
      <c r="D41" s="116" t="n">
        <v>307</v>
      </c>
      <c r="E41" s="116" t="n">
        <v>305.625</v>
      </c>
      <c r="F41" s="116" t="n">
        <v>304</v>
      </c>
      <c r="G41" s="116" t="s">
        <v>149</v>
      </c>
      <c r="H41" s="117" t="n">
        <v>20000</v>
      </c>
      <c r="I41" s="115" t="s">
        <v>125</v>
      </c>
    </row>
    <row r="42" customFormat="false" ht="14.25" hidden="false" customHeight="true" outlineLevel="0" collapsed="false">
      <c r="A42" s="114" t="s">
        <v>151</v>
      </c>
      <c r="B42" s="114"/>
      <c r="C42" s="114"/>
      <c r="D42" s="114"/>
      <c r="E42" s="114"/>
      <c r="F42" s="114"/>
      <c r="G42" s="114"/>
      <c r="H42" s="114"/>
      <c r="I42" s="114"/>
    </row>
    <row r="43" customFormat="false" ht="22.5" hidden="false" customHeight="false" outlineLevel="0" collapsed="false">
      <c r="A43" s="115" t="s">
        <v>152</v>
      </c>
      <c r="B43" s="118" t="n">
        <v>37043</v>
      </c>
      <c r="C43" s="116" t="n">
        <v>36.25</v>
      </c>
      <c r="D43" s="116" t="n">
        <v>36.5</v>
      </c>
      <c r="E43" s="116" t="n">
        <v>36.375</v>
      </c>
      <c r="F43" s="116" t="n">
        <v>36.25</v>
      </c>
      <c r="G43" s="116" t="s">
        <v>153</v>
      </c>
      <c r="H43" s="117" t="n">
        <v>14000</v>
      </c>
      <c r="I43" s="115" t="s">
        <v>125</v>
      </c>
    </row>
    <row r="44" customFormat="false" ht="22.5" hidden="false" customHeight="false" outlineLevel="0" collapsed="false">
      <c r="A44" s="115" t="s">
        <v>154</v>
      </c>
      <c r="B44" s="118" t="n">
        <v>37073</v>
      </c>
      <c r="C44" s="116" t="n">
        <v>36.75</v>
      </c>
      <c r="D44" s="116" t="n">
        <v>37.25</v>
      </c>
      <c r="E44" s="116" t="n">
        <v>37</v>
      </c>
      <c r="F44" s="116" t="n">
        <v>36.75</v>
      </c>
      <c r="G44" s="116" t="s">
        <v>155</v>
      </c>
      <c r="H44" s="117" t="n">
        <v>10000</v>
      </c>
      <c r="I44" s="115" t="s">
        <v>125</v>
      </c>
    </row>
    <row r="45" customFormat="false" ht="22.5" hidden="false" customHeight="false" outlineLevel="0" collapsed="false">
      <c r="A45" s="115" t="s">
        <v>156</v>
      </c>
      <c r="B45" s="118" t="n">
        <v>37104</v>
      </c>
      <c r="C45" s="116" t="n">
        <v>37.75</v>
      </c>
      <c r="D45" s="116" t="n">
        <v>38</v>
      </c>
      <c r="E45" s="116" t="n">
        <v>37.875</v>
      </c>
      <c r="F45" s="116" t="n">
        <v>37.75</v>
      </c>
      <c r="G45" s="116" t="s">
        <v>157</v>
      </c>
      <c r="H45" s="117" t="n">
        <v>20000</v>
      </c>
      <c r="I45" s="115" t="s">
        <v>125</v>
      </c>
    </row>
    <row r="46" customFormat="false" ht="22.5" hidden="false" customHeight="false" outlineLevel="0" collapsed="false">
      <c r="A46" s="115" t="s">
        <v>158</v>
      </c>
      <c r="B46" s="118" t="n">
        <v>37135</v>
      </c>
      <c r="C46" s="116" t="n">
        <v>39.75</v>
      </c>
      <c r="D46" s="116" t="n">
        <v>39.75</v>
      </c>
      <c r="E46" s="116" t="n">
        <v>39.75</v>
      </c>
      <c r="F46" s="116" t="n">
        <v>39.75</v>
      </c>
      <c r="G46" s="116" t="s">
        <v>159</v>
      </c>
      <c r="H46" s="117" t="n">
        <v>5000</v>
      </c>
      <c r="I46" s="115" t="s">
        <v>125</v>
      </c>
    </row>
    <row r="47" customFormat="false" ht="22.5" hidden="false" customHeight="false" outlineLevel="0" collapsed="false">
      <c r="A47" s="115" t="s">
        <v>160</v>
      </c>
      <c r="B47" s="115" t="s">
        <v>90</v>
      </c>
      <c r="C47" s="116" t="n">
        <v>38.25</v>
      </c>
      <c r="D47" s="116" t="n">
        <v>38.25</v>
      </c>
      <c r="E47" s="116" t="n">
        <v>38.25</v>
      </c>
      <c r="F47" s="116" t="n">
        <v>38.25</v>
      </c>
      <c r="G47" s="116" t="s">
        <v>155</v>
      </c>
      <c r="H47" s="117" t="n">
        <v>15000</v>
      </c>
      <c r="I47" s="115" t="s">
        <v>125</v>
      </c>
    </row>
    <row r="48" customFormat="false" ht="22.5" hidden="false" customHeight="false" outlineLevel="0" collapsed="false">
      <c r="A48" s="115" t="s">
        <v>161</v>
      </c>
      <c r="B48" s="115" t="s">
        <v>119</v>
      </c>
      <c r="C48" s="116" t="n">
        <v>44.75</v>
      </c>
      <c r="D48" s="116" t="n">
        <v>44.75</v>
      </c>
      <c r="E48" s="116" t="n">
        <v>44.75</v>
      </c>
      <c r="F48" s="116" t="n">
        <v>44.75</v>
      </c>
      <c r="G48" s="116" t="s">
        <v>162</v>
      </c>
      <c r="H48" s="117" t="n">
        <v>15000</v>
      </c>
      <c r="I48" s="115" t="s">
        <v>125</v>
      </c>
    </row>
    <row r="49" customFormat="false" ht="22.5" hidden="false" customHeight="false" outlineLevel="0" collapsed="false">
      <c r="A49" s="115" t="s">
        <v>163</v>
      </c>
      <c r="B49" s="115" t="s">
        <v>90</v>
      </c>
      <c r="C49" s="116" t="n">
        <v>2.2</v>
      </c>
      <c r="D49" s="116" t="n">
        <v>2.2</v>
      </c>
      <c r="E49" s="116" t="n">
        <v>2.2</v>
      </c>
      <c r="F49" s="116" t="n">
        <v>2.2</v>
      </c>
      <c r="G49" s="116" t="s">
        <v>164</v>
      </c>
      <c r="H49" s="117" t="n">
        <v>150000</v>
      </c>
      <c r="I49" s="115" t="s">
        <v>92</v>
      </c>
    </row>
    <row r="50" customFormat="false" ht="14.25" hidden="false" customHeight="true" outlineLevel="0" collapsed="false">
      <c r="A50" s="114" t="s">
        <v>165</v>
      </c>
      <c r="B50" s="114"/>
      <c r="C50" s="114"/>
      <c r="D50" s="114"/>
      <c r="E50" s="114"/>
      <c r="F50" s="114"/>
      <c r="G50" s="114"/>
      <c r="H50" s="114"/>
      <c r="I50" s="114"/>
    </row>
    <row r="51" customFormat="false" ht="22.5" hidden="false" customHeight="false" outlineLevel="0" collapsed="false">
      <c r="A51" s="115" t="s">
        <v>166</v>
      </c>
      <c r="B51" s="118" t="n">
        <v>37043</v>
      </c>
      <c r="C51" s="116" t="n">
        <v>1.5</v>
      </c>
      <c r="D51" s="116" t="n">
        <v>1.5</v>
      </c>
      <c r="E51" s="116" t="n">
        <v>1.5</v>
      </c>
      <c r="F51" s="116" t="n">
        <v>1.5</v>
      </c>
      <c r="G51" s="116" t="s">
        <v>167</v>
      </c>
      <c r="H51" s="117" t="n">
        <v>5000</v>
      </c>
      <c r="I51" s="115" t="s">
        <v>125</v>
      </c>
    </row>
    <row r="52" customFormat="false" ht="14.25" hidden="false" customHeight="false" outlineLevel="0" collapsed="false">
      <c r="A52" s="115"/>
      <c r="B52" s="118"/>
      <c r="C52" s="116"/>
      <c r="D52" s="116"/>
      <c r="E52" s="116"/>
      <c r="F52" s="116"/>
      <c r="G52" s="116"/>
      <c r="H52" s="117"/>
      <c r="I52" s="115"/>
    </row>
    <row r="53" customFormat="false" ht="14.25" hidden="false" customHeight="false" outlineLevel="0" collapsed="false">
      <c r="A53" s="114"/>
      <c r="B53" s="114"/>
      <c r="C53" s="114"/>
      <c r="D53" s="114"/>
      <c r="E53" s="114"/>
      <c r="F53" s="114"/>
      <c r="G53" s="114"/>
      <c r="H53" s="114"/>
      <c r="I53" s="114"/>
    </row>
    <row r="54" customFormat="false" ht="14.25" hidden="false" customHeight="false" outlineLevel="0" collapsed="false">
      <c r="A54" s="115"/>
      <c r="B54" s="118"/>
      <c r="C54" s="116"/>
      <c r="D54" s="116"/>
      <c r="E54" s="116"/>
      <c r="F54" s="116"/>
      <c r="G54" s="116"/>
      <c r="H54" s="117"/>
      <c r="I54" s="115"/>
    </row>
    <row r="55" customFormat="false" ht="14.25" hidden="false" customHeight="false" outlineLevel="0" collapsed="false">
      <c r="A55" s="115"/>
      <c r="B55" s="115"/>
      <c r="C55" s="116"/>
      <c r="D55" s="116"/>
      <c r="E55" s="116"/>
      <c r="F55" s="116"/>
      <c r="G55" s="116"/>
      <c r="H55" s="117"/>
      <c r="I55" s="115"/>
    </row>
    <row r="56" customFormat="false" ht="14.25" hidden="false" customHeight="false" outlineLevel="0" collapsed="false">
      <c r="A56" s="114"/>
      <c r="B56" s="114"/>
      <c r="C56" s="114"/>
      <c r="D56" s="114"/>
      <c r="E56" s="114"/>
      <c r="F56" s="114"/>
      <c r="G56" s="114"/>
      <c r="H56" s="114"/>
      <c r="I56" s="114"/>
    </row>
    <row r="57" customFormat="false" ht="14.25" hidden="false" customHeight="false" outlineLevel="0" collapsed="false">
      <c r="A57" s="115"/>
      <c r="B57" s="115"/>
      <c r="C57" s="116"/>
      <c r="D57" s="116"/>
      <c r="E57" s="116"/>
      <c r="F57" s="116"/>
      <c r="G57" s="116"/>
      <c r="H57" s="117"/>
      <c r="I57" s="115"/>
    </row>
    <row r="58" customFormat="false" ht="14.25" hidden="false" customHeight="false" outlineLevel="0" collapsed="false">
      <c r="A58" s="115"/>
      <c r="B58" s="118"/>
      <c r="C58" s="116"/>
      <c r="D58" s="116"/>
      <c r="E58" s="116"/>
      <c r="F58" s="116"/>
      <c r="G58" s="116"/>
      <c r="H58" s="117"/>
      <c r="I58" s="115"/>
    </row>
    <row r="59" customFormat="false" ht="14.25" hidden="false" customHeight="false" outlineLevel="0" collapsed="false">
      <c r="A59" s="115"/>
      <c r="B59" s="118"/>
      <c r="C59" s="116"/>
      <c r="D59" s="116"/>
      <c r="E59" s="116"/>
      <c r="F59" s="116"/>
      <c r="G59" s="116"/>
      <c r="H59" s="117"/>
      <c r="I59" s="115"/>
    </row>
    <row r="60" customFormat="false" ht="14.25" hidden="false" customHeight="false" outlineLevel="0" collapsed="false">
      <c r="A60" s="115"/>
      <c r="B60" s="118"/>
      <c r="C60" s="116"/>
      <c r="D60" s="116"/>
      <c r="E60" s="116"/>
      <c r="F60" s="116"/>
      <c r="G60" s="116"/>
      <c r="H60" s="117"/>
      <c r="I60" s="115"/>
    </row>
    <row r="61" customFormat="false" ht="14.25" hidden="false" customHeight="false" outlineLevel="0" collapsed="false">
      <c r="A61" s="115"/>
      <c r="B61" s="115"/>
      <c r="C61" s="116"/>
      <c r="D61" s="116"/>
      <c r="E61" s="116"/>
      <c r="F61" s="116"/>
      <c r="G61" s="116"/>
      <c r="H61" s="117"/>
      <c r="I61" s="115"/>
    </row>
    <row r="62" customFormat="false" ht="14.25" hidden="false" customHeight="false" outlineLevel="0" collapsed="false">
      <c r="A62" s="115"/>
      <c r="B62" s="115"/>
      <c r="C62" s="116"/>
      <c r="D62" s="116"/>
      <c r="E62" s="116"/>
      <c r="F62" s="116"/>
      <c r="G62" s="116"/>
      <c r="H62" s="117"/>
      <c r="I62" s="115"/>
    </row>
    <row r="63" customFormat="false" ht="14.25" hidden="false" customHeight="false" outlineLevel="0" collapsed="false">
      <c r="A63" s="115"/>
      <c r="B63" s="115"/>
      <c r="C63" s="116"/>
      <c r="D63" s="116"/>
      <c r="E63" s="116"/>
      <c r="F63" s="116"/>
      <c r="G63" s="116"/>
      <c r="H63" s="117"/>
      <c r="I63" s="115"/>
    </row>
    <row r="64" customFormat="false" ht="14.25" hidden="false" customHeight="false" outlineLevel="0" collapsed="false">
      <c r="A64" s="115"/>
      <c r="B64" s="115"/>
      <c r="C64" s="116"/>
      <c r="D64" s="116"/>
      <c r="E64" s="116"/>
      <c r="F64" s="116"/>
      <c r="G64" s="116"/>
      <c r="H64" s="117"/>
      <c r="I64" s="115"/>
    </row>
    <row r="65" customFormat="false" ht="14.25" hidden="false" customHeight="false" outlineLevel="0" collapsed="false">
      <c r="A65" s="115"/>
      <c r="B65" s="115"/>
      <c r="C65" s="116"/>
      <c r="D65" s="116"/>
      <c r="E65" s="116"/>
      <c r="F65" s="116"/>
      <c r="G65" s="116"/>
      <c r="H65" s="117"/>
      <c r="I65" s="115"/>
    </row>
    <row r="66" customFormat="false" ht="14.25" hidden="false" customHeight="false" outlineLevel="0" collapsed="false">
      <c r="A66" s="114"/>
      <c r="B66" s="114"/>
      <c r="C66" s="114"/>
      <c r="D66" s="114"/>
      <c r="E66" s="114"/>
      <c r="F66" s="114"/>
      <c r="G66" s="114"/>
      <c r="H66" s="114"/>
      <c r="I66" s="114"/>
    </row>
    <row r="67" customFormat="false" ht="14.25" hidden="false" customHeight="false" outlineLevel="0" collapsed="false">
      <c r="A67" s="115"/>
      <c r="B67" s="118"/>
      <c r="C67" s="116"/>
      <c r="D67" s="116"/>
      <c r="E67" s="116"/>
      <c r="F67" s="116"/>
      <c r="G67" s="116"/>
      <c r="H67" s="117"/>
      <c r="I67" s="115"/>
    </row>
    <row r="68" customFormat="false" ht="14.25" hidden="false" customHeight="false" outlineLevel="0" collapsed="false">
      <c r="A68" s="115"/>
      <c r="B68" s="118"/>
      <c r="C68" s="116"/>
      <c r="D68" s="116"/>
      <c r="E68" s="116"/>
      <c r="F68" s="116"/>
      <c r="G68" s="116"/>
      <c r="H68" s="117"/>
      <c r="I68" s="115"/>
    </row>
    <row r="69" customFormat="false" ht="13.5" hidden="false" customHeight="false" outlineLevel="0" collapsed="false"/>
  </sheetData>
  <mergeCells count="18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6:I16"/>
    <mergeCell ref="A27:I27"/>
    <mergeCell ref="A30:I30"/>
    <mergeCell ref="A39:I39"/>
    <mergeCell ref="A42:I42"/>
    <mergeCell ref="A50:I50"/>
    <mergeCell ref="A53:I53"/>
    <mergeCell ref="A56:I56"/>
    <mergeCell ref="A66:I66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101" t="s">
        <v>72</v>
      </c>
      <c r="B1" s="102"/>
      <c r="F1" s="103"/>
      <c r="G1" s="119" t="s">
        <v>168</v>
      </c>
      <c r="H1" s="120" t="n">
        <f aca="false">SUM(H11:H959)</f>
        <v>8300400</v>
      </c>
    </row>
    <row r="2" customFormat="false" ht="15.75" hidden="false" customHeight="false" outlineLevel="0" collapsed="false">
      <c r="A2" s="47" t="s">
        <v>8</v>
      </c>
      <c r="B2" s="102"/>
      <c r="F2" s="103"/>
      <c r="G2" s="121"/>
      <c r="H2" s="122"/>
    </row>
    <row r="3" customFormat="false" ht="12.75" hidden="false" customHeight="false" outlineLevel="0" collapsed="false">
      <c r="A3" s="38" t="n">
        <f aca="false">'E-Mail'!$B$2</f>
        <v>37022</v>
      </c>
      <c r="B3" s="102"/>
      <c r="F3" s="103"/>
      <c r="G3" s="121"/>
      <c r="H3" s="122"/>
    </row>
    <row r="5" customFormat="false" ht="9.75" hidden="false" customHeight="true" outlineLevel="0" collapsed="false">
      <c r="A5" s="109" t="s">
        <v>169</v>
      </c>
    </row>
    <row r="6" customFormat="false" ht="9.75" hidden="false" customHeight="true" outlineLevel="0" collapsed="false">
      <c r="A6" s="109" t="s">
        <v>77</v>
      </c>
    </row>
    <row r="7" customFormat="false" ht="9.75" hidden="false" customHeight="true" outlineLevel="0" collapsed="false">
      <c r="A7" s="109" t="s">
        <v>78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10" t="s">
        <v>79</v>
      </c>
      <c r="B9" s="110" t="s">
        <v>80</v>
      </c>
      <c r="C9" s="111" t="s">
        <v>81</v>
      </c>
      <c r="D9" s="111" t="s">
        <v>82</v>
      </c>
      <c r="E9" s="112" t="s">
        <v>83</v>
      </c>
      <c r="F9" s="111" t="s">
        <v>84</v>
      </c>
      <c r="G9" s="111" t="s">
        <v>85</v>
      </c>
      <c r="H9" s="111" t="s">
        <v>3</v>
      </c>
      <c r="I9" s="110" t="s">
        <v>86</v>
      </c>
    </row>
    <row r="10" customFormat="false" ht="25.5" hidden="false" customHeight="true" outlineLevel="0" collapsed="false">
      <c r="A10" s="110"/>
      <c r="B10" s="110"/>
      <c r="C10" s="111"/>
      <c r="D10" s="111"/>
      <c r="E10" s="113" t="s">
        <v>87</v>
      </c>
      <c r="F10" s="111"/>
      <c r="G10" s="111"/>
      <c r="H10" s="111"/>
      <c r="I10" s="110"/>
    </row>
    <row r="11" customFormat="false" ht="10.5" hidden="false" customHeight="true" outlineLevel="0" collapsed="false">
      <c r="A11" s="114" t="s">
        <v>170</v>
      </c>
      <c r="B11" s="114"/>
      <c r="C11" s="114"/>
      <c r="D11" s="114"/>
      <c r="E11" s="114"/>
      <c r="F11" s="114"/>
      <c r="G11" s="114"/>
      <c r="H11" s="114"/>
      <c r="I11" s="114"/>
    </row>
    <row r="12" customFormat="false" ht="22.5" hidden="false" customHeight="false" outlineLevel="0" collapsed="false">
      <c r="A12" s="115" t="s">
        <v>171</v>
      </c>
      <c r="B12" s="115" t="s">
        <v>172</v>
      </c>
      <c r="C12" s="116" t="n">
        <v>44.5</v>
      </c>
      <c r="D12" s="116" t="n">
        <v>45</v>
      </c>
      <c r="E12" s="116" t="n">
        <v>44.75</v>
      </c>
      <c r="F12" s="116" t="n">
        <v>45</v>
      </c>
      <c r="G12" s="116" t="s">
        <v>173</v>
      </c>
      <c r="H12" s="117" t="n">
        <v>1600</v>
      </c>
      <c r="I12" s="115" t="s">
        <v>43</v>
      </c>
    </row>
    <row r="13" customFormat="false" ht="14.25" hidden="false" customHeight="true" outlineLevel="0" collapsed="false">
      <c r="A13" s="114" t="s">
        <v>174</v>
      </c>
      <c r="B13" s="114"/>
      <c r="C13" s="114"/>
      <c r="D13" s="114"/>
      <c r="E13" s="114"/>
      <c r="F13" s="114"/>
      <c r="G13" s="114"/>
      <c r="H13" s="114"/>
      <c r="I13" s="114"/>
    </row>
    <row r="14" customFormat="false" ht="22.5" hidden="false" customHeight="false" outlineLevel="0" collapsed="false">
      <c r="A14" s="115" t="s">
        <v>175</v>
      </c>
      <c r="B14" s="118" t="n">
        <v>37043</v>
      </c>
      <c r="C14" s="116" t="n">
        <v>219</v>
      </c>
      <c r="D14" s="116" t="n">
        <v>219</v>
      </c>
      <c r="E14" s="116" t="n">
        <v>219</v>
      </c>
      <c r="F14" s="116" t="n">
        <v>219</v>
      </c>
      <c r="G14" s="116" t="s">
        <v>176</v>
      </c>
      <c r="H14" s="117" t="n">
        <v>7600</v>
      </c>
      <c r="I14" s="115" t="s">
        <v>43</v>
      </c>
    </row>
    <row r="15" customFormat="false" ht="22.5" hidden="false" customHeight="false" outlineLevel="0" collapsed="false">
      <c r="A15" s="115" t="s">
        <v>177</v>
      </c>
      <c r="B15" s="115" t="s">
        <v>178</v>
      </c>
      <c r="C15" s="116" t="n">
        <v>44.5</v>
      </c>
      <c r="D15" s="116" t="n">
        <v>44.5</v>
      </c>
      <c r="E15" s="116" t="n">
        <v>44.5</v>
      </c>
      <c r="F15" s="116" t="n">
        <v>44.5</v>
      </c>
      <c r="G15" s="116" t="s">
        <v>179</v>
      </c>
      <c r="H15" s="117" t="n">
        <v>1600</v>
      </c>
      <c r="I15" s="115" t="s">
        <v>43</v>
      </c>
    </row>
    <row r="16" customFormat="false" ht="22.5" hidden="false" customHeight="false" outlineLevel="0" collapsed="false">
      <c r="A16" s="115" t="s">
        <v>180</v>
      </c>
      <c r="B16" s="115" t="s">
        <v>178</v>
      </c>
      <c r="C16" s="116" t="n">
        <v>29</v>
      </c>
      <c r="D16" s="116" t="n">
        <v>29.5</v>
      </c>
      <c r="E16" s="116" t="n">
        <v>29.25</v>
      </c>
      <c r="F16" s="116" t="n">
        <v>29.5</v>
      </c>
      <c r="G16" s="116" t="s">
        <v>176</v>
      </c>
      <c r="H16" s="117" t="n">
        <v>3200</v>
      </c>
      <c r="I16" s="115" t="s">
        <v>43</v>
      </c>
    </row>
    <row r="17" customFormat="false" ht="14.25" hidden="false" customHeight="true" outlineLevel="0" collapsed="false">
      <c r="A17" s="114" t="s">
        <v>42</v>
      </c>
      <c r="B17" s="114"/>
      <c r="C17" s="114"/>
      <c r="D17" s="114"/>
      <c r="E17" s="114"/>
      <c r="F17" s="114"/>
      <c r="G17" s="114"/>
      <c r="H17" s="114"/>
      <c r="I17" s="114"/>
    </row>
    <row r="18" customFormat="false" ht="22.5" hidden="false" customHeight="false" outlineLevel="0" collapsed="false">
      <c r="A18" s="115" t="s">
        <v>181</v>
      </c>
      <c r="B18" s="115" t="s">
        <v>172</v>
      </c>
      <c r="C18" s="116" t="n">
        <v>24.75</v>
      </c>
      <c r="D18" s="116" t="n">
        <v>31</v>
      </c>
      <c r="E18" s="116" t="n">
        <v>27.332</v>
      </c>
      <c r="F18" s="116" t="n">
        <v>25.5</v>
      </c>
      <c r="G18" s="116" t="s">
        <v>182</v>
      </c>
      <c r="H18" s="117" t="n">
        <v>48800</v>
      </c>
      <c r="I18" s="115" t="s">
        <v>43</v>
      </c>
    </row>
    <row r="19" customFormat="false" ht="22.5" hidden="false" customHeight="false" outlineLevel="0" collapsed="false">
      <c r="A19" s="115" t="s">
        <v>183</v>
      </c>
      <c r="B19" s="115" t="s">
        <v>184</v>
      </c>
      <c r="C19" s="116" t="n">
        <v>30</v>
      </c>
      <c r="D19" s="116" t="n">
        <v>32.5</v>
      </c>
      <c r="E19" s="116" t="n">
        <v>31.464</v>
      </c>
      <c r="F19" s="116" t="n">
        <v>32.25</v>
      </c>
      <c r="G19" s="116" t="s">
        <v>185</v>
      </c>
      <c r="H19" s="117" t="n">
        <v>67200</v>
      </c>
      <c r="I19" s="115" t="s">
        <v>43</v>
      </c>
    </row>
    <row r="20" customFormat="false" ht="22.5" hidden="false" customHeight="false" outlineLevel="0" collapsed="false">
      <c r="A20" s="115" t="s">
        <v>186</v>
      </c>
      <c r="B20" s="118" t="n">
        <v>37043</v>
      </c>
      <c r="C20" s="116" t="n">
        <v>62.7</v>
      </c>
      <c r="D20" s="116" t="n">
        <v>63.8</v>
      </c>
      <c r="E20" s="116" t="n">
        <v>63.352</v>
      </c>
      <c r="F20" s="116" t="n">
        <v>63.15</v>
      </c>
      <c r="G20" s="116" t="s">
        <v>187</v>
      </c>
      <c r="H20" s="117" t="n">
        <v>4838400</v>
      </c>
      <c r="I20" s="115" t="s">
        <v>43</v>
      </c>
    </row>
    <row r="21" customFormat="false" ht="22.5" hidden="false" customHeight="false" outlineLevel="0" collapsed="false">
      <c r="A21" s="115" t="s">
        <v>188</v>
      </c>
      <c r="B21" s="115" t="s">
        <v>189</v>
      </c>
      <c r="C21" s="116" t="n">
        <v>95.75</v>
      </c>
      <c r="D21" s="116" t="n">
        <v>98.75</v>
      </c>
      <c r="E21" s="116" t="n">
        <v>97.083</v>
      </c>
      <c r="F21" s="116" t="n">
        <v>95.75</v>
      </c>
      <c r="G21" s="116" t="s">
        <v>190</v>
      </c>
      <c r="H21" s="117" t="n">
        <v>105600</v>
      </c>
      <c r="I21" s="115" t="s">
        <v>43</v>
      </c>
    </row>
    <row r="22" customFormat="false" ht="22.5" hidden="false" customHeight="false" outlineLevel="0" collapsed="false">
      <c r="A22" s="115" t="s">
        <v>191</v>
      </c>
      <c r="B22" s="118" t="n">
        <v>37135</v>
      </c>
      <c r="C22" s="116" t="n">
        <v>39.45</v>
      </c>
      <c r="D22" s="116" t="n">
        <v>39.95</v>
      </c>
      <c r="E22" s="116" t="n">
        <v>39.718</v>
      </c>
      <c r="F22" s="116" t="n">
        <v>39.45</v>
      </c>
      <c r="G22" s="116" t="s">
        <v>192</v>
      </c>
      <c r="H22" s="117" t="n">
        <v>167200</v>
      </c>
      <c r="I22" s="115" t="s">
        <v>43</v>
      </c>
    </row>
    <row r="23" customFormat="false" ht="22.5" hidden="false" customHeight="false" outlineLevel="0" collapsed="false">
      <c r="A23" s="115" t="s">
        <v>193</v>
      </c>
      <c r="B23" s="115" t="s">
        <v>119</v>
      </c>
      <c r="C23" s="116" t="n">
        <v>38.45</v>
      </c>
      <c r="D23" s="116" t="n">
        <v>38.45</v>
      </c>
      <c r="E23" s="116" t="n">
        <v>38.45</v>
      </c>
      <c r="F23" s="116" t="n">
        <v>38.45</v>
      </c>
      <c r="G23" s="116" t="s">
        <v>194</v>
      </c>
      <c r="H23" s="117" t="n">
        <v>51200</v>
      </c>
      <c r="I23" s="115" t="s">
        <v>43</v>
      </c>
    </row>
    <row r="24" customFormat="false" ht="22.5" hidden="false" customHeight="false" outlineLevel="0" collapsed="false">
      <c r="A24" s="115" t="s">
        <v>195</v>
      </c>
      <c r="B24" s="118" t="n">
        <v>37044</v>
      </c>
      <c r="C24" s="116" t="n">
        <v>57.5</v>
      </c>
      <c r="D24" s="116" t="n">
        <v>58</v>
      </c>
      <c r="E24" s="116" t="n">
        <v>57.75</v>
      </c>
      <c r="F24" s="116" t="n">
        <v>57.5</v>
      </c>
      <c r="G24" s="116" t="s">
        <v>196</v>
      </c>
      <c r="H24" s="117" t="n">
        <v>32000</v>
      </c>
      <c r="I24" s="115" t="s">
        <v>43</v>
      </c>
    </row>
    <row r="25" customFormat="false" ht="22.5" hidden="false" customHeight="false" outlineLevel="0" collapsed="false">
      <c r="A25" s="115" t="s">
        <v>197</v>
      </c>
      <c r="B25" s="115" t="s">
        <v>198</v>
      </c>
      <c r="C25" s="116" t="n">
        <v>79</v>
      </c>
      <c r="D25" s="116" t="n">
        <v>79.5</v>
      </c>
      <c r="E25" s="116" t="n">
        <v>79.35</v>
      </c>
      <c r="F25" s="116" t="n">
        <v>79</v>
      </c>
      <c r="G25" s="116" t="s">
        <v>199</v>
      </c>
      <c r="H25" s="117" t="n">
        <v>176000</v>
      </c>
      <c r="I25" s="115" t="s">
        <v>43</v>
      </c>
    </row>
    <row r="26" customFormat="false" ht="22.5" hidden="false" customHeight="false" outlineLevel="0" collapsed="false">
      <c r="A26" s="115" t="s">
        <v>200</v>
      </c>
      <c r="B26" s="115" t="s">
        <v>172</v>
      </c>
      <c r="C26" s="116" t="n">
        <v>28</v>
      </c>
      <c r="D26" s="116" t="n">
        <v>32</v>
      </c>
      <c r="E26" s="116" t="n">
        <v>30.017</v>
      </c>
      <c r="F26" s="116" t="n">
        <v>28</v>
      </c>
      <c r="G26" s="116" t="s">
        <v>201</v>
      </c>
      <c r="H26" s="117" t="n">
        <v>12000</v>
      </c>
      <c r="I26" s="115" t="s">
        <v>43</v>
      </c>
    </row>
    <row r="27" customFormat="false" ht="22.5" hidden="false" customHeight="false" outlineLevel="0" collapsed="false">
      <c r="A27" s="115" t="s">
        <v>202</v>
      </c>
      <c r="B27" s="118" t="n">
        <v>37043</v>
      </c>
      <c r="C27" s="116" t="n">
        <v>58.15</v>
      </c>
      <c r="D27" s="116" t="n">
        <v>58.15</v>
      </c>
      <c r="E27" s="116" t="n">
        <v>58.15</v>
      </c>
      <c r="F27" s="116" t="n">
        <v>58.15</v>
      </c>
      <c r="G27" s="116" t="s">
        <v>203</v>
      </c>
      <c r="H27" s="117" t="n">
        <v>16800</v>
      </c>
      <c r="I27" s="115" t="s">
        <v>43</v>
      </c>
    </row>
    <row r="28" customFormat="false" ht="22.5" hidden="false" customHeight="false" outlineLevel="0" collapsed="false">
      <c r="A28" s="115" t="s">
        <v>204</v>
      </c>
      <c r="B28" s="115" t="s">
        <v>172</v>
      </c>
      <c r="C28" s="116" t="n">
        <v>37.5</v>
      </c>
      <c r="D28" s="116" t="n">
        <v>42.5</v>
      </c>
      <c r="E28" s="116" t="n">
        <v>40.823</v>
      </c>
      <c r="F28" s="116" t="n">
        <v>38.75</v>
      </c>
      <c r="G28" s="116" t="s">
        <v>205</v>
      </c>
      <c r="H28" s="117" t="n">
        <v>19200</v>
      </c>
      <c r="I28" s="115" t="s">
        <v>43</v>
      </c>
    </row>
    <row r="29" customFormat="false" ht="22.5" hidden="false" customHeight="false" outlineLevel="0" collapsed="false">
      <c r="A29" s="115" t="s">
        <v>206</v>
      </c>
      <c r="B29" s="115" t="s">
        <v>184</v>
      </c>
      <c r="C29" s="116" t="n">
        <v>40</v>
      </c>
      <c r="D29" s="116" t="n">
        <v>40.5</v>
      </c>
      <c r="E29" s="116" t="n">
        <v>40.25</v>
      </c>
      <c r="F29" s="116" t="n">
        <v>40.5</v>
      </c>
      <c r="G29" s="116" t="s">
        <v>207</v>
      </c>
      <c r="H29" s="117" t="n">
        <v>12800</v>
      </c>
      <c r="I29" s="115" t="s">
        <v>43</v>
      </c>
    </row>
    <row r="30" customFormat="false" ht="22.5" hidden="false" customHeight="false" outlineLevel="0" collapsed="false">
      <c r="A30" s="115" t="s">
        <v>208</v>
      </c>
      <c r="B30" s="118" t="n">
        <v>37043</v>
      </c>
      <c r="C30" s="116" t="n">
        <v>68.85</v>
      </c>
      <c r="D30" s="116" t="n">
        <v>69.25</v>
      </c>
      <c r="E30" s="116" t="n">
        <v>69.117</v>
      </c>
      <c r="F30" s="116" t="n">
        <v>69.25</v>
      </c>
      <c r="G30" s="116" t="s">
        <v>209</v>
      </c>
      <c r="H30" s="117" t="n">
        <v>50400</v>
      </c>
      <c r="I30" s="115" t="s">
        <v>43</v>
      </c>
    </row>
    <row r="31" customFormat="false" ht="22.5" hidden="false" customHeight="false" outlineLevel="0" collapsed="false">
      <c r="A31" s="115" t="s">
        <v>210</v>
      </c>
      <c r="B31" s="118" t="n">
        <v>37135</v>
      </c>
      <c r="C31" s="116" t="n">
        <v>44.6</v>
      </c>
      <c r="D31" s="116" t="n">
        <v>45</v>
      </c>
      <c r="E31" s="116" t="n">
        <v>44.783</v>
      </c>
      <c r="F31" s="116" t="n">
        <v>45</v>
      </c>
      <c r="G31" s="116" t="s">
        <v>211</v>
      </c>
      <c r="H31" s="117" t="n">
        <v>45600</v>
      </c>
      <c r="I31" s="115" t="s">
        <v>43</v>
      </c>
    </row>
    <row r="32" customFormat="false" ht="22.5" hidden="false" customHeight="false" outlineLevel="0" collapsed="false">
      <c r="A32" s="115" t="s">
        <v>212</v>
      </c>
      <c r="B32" s="118" t="n">
        <v>37044</v>
      </c>
      <c r="C32" s="116" t="n">
        <v>59</v>
      </c>
      <c r="D32" s="116" t="n">
        <v>59</v>
      </c>
      <c r="E32" s="116" t="n">
        <v>59</v>
      </c>
      <c r="F32" s="116" t="n">
        <v>59</v>
      </c>
      <c r="G32" s="116" t="s">
        <v>196</v>
      </c>
      <c r="H32" s="117" t="n">
        <v>16000</v>
      </c>
      <c r="I32" s="115" t="s">
        <v>43</v>
      </c>
    </row>
    <row r="33" customFormat="false" ht="22.5" hidden="false" customHeight="false" outlineLevel="0" collapsed="false">
      <c r="A33" s="115" t="s">
        <v>213</v>
      </c>
      <c r="B33" s="115" t="s">
        <v>172</v>
      </c>
      <c r="C33" s="116" t="n">
        <v>53.5</v>
      </c>
      <c r="D33" s="116" t="n">
        <v>54.5</v>
      </c>
      <c r="E33" s="116" t="n">
        <v>53.95</v>
      </c>
      <c r="F33" s="116" t="n">
        <v>53.5</v>
      </c>
      <c r="G33" s="116" t="s">
        <v>214</v>
      </c>
      <c r="H33" s="117" t="n">
        <v>8000</v>
      </c>
      <c r="I33" s="115" t="s">
        <v>43</v>
      </c>
    </row>
    <row r="34" customFormat="false" ht="22.5" hidden="false" customHeight="false" outlineLevel="0" collapsed="false">
      <c r="A34" s="115" t="s">
        <v>215</v>
      </c>
      <c r="B34" s="118" t="n">
        <v>37043</v>
      </c>
      <c r="C34" s="116" t="n">
        <v>64.5</v>
      </c>
      <c r="D34" s="116" t="n">
        <v>66.75</v>
      </c>
      <c r="E34" s="116" t="n">
        <v>65.337</v>
      </c>
      <c r="F34" s="116" t="n">
        <v>64.6</v>
      </c>
      <c r="G34" s="116" t="s">
        <v>216</v>
      </c>
      <c r="H34" s="117" t="n">
        <v>453600</v>
      </c>
      <c r="I34" s="115" t="s">
        <v>43</v>
      </c>
    </row>
    <row r="35" customFormat="false" ht="22.5" hidden="false" customHeight="false" outlineLevel="0" collapsed="false">
      <c r="A35" s="115" t="s">
        <v>217</v>
      </c>
      <c r="B35" s="115" t="s">
        <v>189</v>
      </c>
      <c r="C35" s="116" t="n">
        <v>85.25</v>
      </c>
      <c r="D35" s="116" t="n">
        <v>85.25</v>
      </c>
      <c r="E35" s="116" t="n">
        <v>85.25</v>
      </c>
      <c r="F35" s="116" t="n">
        <v>85.25</v>
      </c>
      <c r="G35" s="116" t="s">
        <v>218</v>
      </c>
      <c r="H35" s="117" t="n">
        <v>70400</v>
      </c>
      <c r="I35" s="115" t="s">
        <v>43</v>
      </c>
    </row>
    <row r="36" customFormat="false" ht="22.5" hidden="false" customHeight="false" outlineLevel="0" collapsed="false">
      <c r="A36" s="115" t="s">
        <v>219</v>
      </c>
      <c r="B36" s="115" t="s">
        <v>119</v>
      </c>
      <c r="C36" s="116" t="n">
        <v>54.65</v>
      </c>
      <c r="D36" s="116" t="n">
        <v>54.75</v>
      </c>
      <c r="E36" s="116" t="n">
        <v>54.7</v>
      </c>
      <c r="F36" s="116" t="n">
        <v>54.65</v>
      </c>
      <c r="G36" s="116" t="s">
        <v>220</v>
      </c>
      <c r="H36" s="117" t="n">
        <v>102400</v>
      </c>
      <c r="I36" s="115" t="s">
        <v>43</v>
      </c>
    </row>
    <row r="37" customFormat="false" ht="22.5" hidden="false" customHeight="false" outlineLevel="0" collapsed="false">
      <c r="A37" s="115" t="s">
        <v>221</v>
      </c>
      <c r="B37" s="115" t="s">
        <v>222</v>
      </c>
      <c r="C37" s="116" t="n">
        <v>46.25</v>
      </c>
      <c r="D37" s="116" t="n">
        <v>47.25</v>
      </c>
      <c r="E37" s="116" t="n">
        <v>46.667</v>
      </c>
      <c r="F37" s="116" t="n">
        <v>46.25</v>
      </c>
      <c r="G37" s="116" t="s">
        <v>223</v>
      </c>
      <c r="H37" s="117" t="n">
        <v>19200</v>
      </c>
      <c r="I37" s="115" t="s">
        <v>43</v>
      </c>
    </row>
    <row r="38" customFormat="false" ht="22.5" hidden="false" customHeight="false" outlineLevel="0" collapsed="false">
      <c r="A38" s="115" t="s">
        <v>224</v>
      </c>
      <c r="B38" s="115" t="s">
        <v>172</v>
      </c>
      <c r="C38" s="116" t="n">
        <v>37</v>
      </c>
      <c r="D38" s="116" t="n">
        <v>42.5</v>
      </c>
      <c r="E38" s="116" t="n">
        <v>40.238</v>
      </c>
      <c r="F38" s="116" t="n">
        <v>41.25</v>
      </c>
      <c r="G38" s="116" t="s">
        <v>225</v>
      </c>
      <c r="H38" s="117" t="n">
        <v>80800</v>
      </c>
      <c r="I38" s="115" t="s">
        <v>43</v>
      </c>
    </row>
    <row r="39" customFormat="false" ht="22.5" hidden="false" customHeight="false" outlineLevel="0" collapsed="false">
      <c r="A39" s="115" t="s">
        <v>226</v>
      </c>
      <c r="B39" s="115" t="s">
        <v>184</v>
      </c>
      <c r="C39" s="116" t="n">
        <v>37.5</v>
      </c>
      <c r="D39" s="116" t="n">
        <v>39.25</v>
      </c>
      <c r="E39" s="116" t="n">
        <v>38.623</v>
      </c>
      <c r="F39" s="116" t="n">
        <v>37.75</v>
      </c>
      <c r="G39" s="116" t="s">
        <v>227</v>
      </c>
      <c r="H39" s="117" t="n">
        <v>81600</v>
      </c>
      <c r="I39" s="115" t="s">
        <v>43</v>
      </c>
    </row>
    <row r="40" customFormat="false" ht="22.5" hidden="false" customHeight="false" outlineLevel="0" collapsed="false">
      <c r="A40" s="115" t="s">
        <v>228</v>
      </c>
      <c r="B40" s="115" t="s">
        <v>229</v>
      </c>
      <c r="C40" s="116" t="n">
        <v>40</v>
      </c>
      <c r="D40" s="116" t="n">
        <v>46</v>
      </c>
      <c r="E40" s="116" t="n">
        <v>42.318</v>
      </c>
      <c r="F40" s="116" t="n">
        <v>44.5</v>
      </c>
      <c r="G40" s="116" t="s">
        <v>230</v>
      </c>
      <c r="H40" s="117" t="n">
        <v>88000</v>
      </c>
      <c r="I40" s="115" t="s">
        <v>43</v>
      </c>
    </row>
    <row r="41" customFormat="false" ht="22.5" hidden="false" customHeight="false" outlineLevel="0" collapsed="false">
      <c r="A41" s="115" t="s">
        <v>231</v>
      </c>
      <c r="B41" s="115" t="s">
        <v>139</v>
      </c>
      <c r="C41" s="116" t="n">
        <v>42.5</v>
      </c>
      <c r="D41" s="116" t="n">
        <v>43.5</v>
      </c>
      <c r="E41" s="116" t="n">
        <v>43</v>
      </c>
      <c r="F41" s="116" t="n">
        <v>43</v>
      </c>
      <c r="G41" s="116" t="s">
        <v>232</v>
      </c>
      <c r="H41" s="117" t="n">
        <v>31200</v>
      </c>
      <c r="I41" s="115" t="s">
        <v>43</v>
      </c>
    </row>
    <row r="42" customFormat="false" ht="22.5" hidden="false" customHeight="false" outlineLevel="0" collapsed="false">
      <c r="A42" s="115" t="s">
        <v>233</v>
      </c>
      <c r="B42" s="118" t="n">
        <v>37043</v>
      </c>
      <c r="C42" s="116" t="n">
        <v>61.9</v>
      </c>
      <c r="D42" s="116" t="n">
        <v>63.5</v>
      </c>
      <c r="E42" s="116" t="n">
        <v>62.59</v>
      </c>
      <c r="F42" s="116" t="n">
        <v>61.9</v>
      </c>
      <c r="G42" s="116" t="s">
        <v>234</v>
      </c>
      <c r="H42" s="117" t="n">
        <v>840000</v>
      </c>
      <c r="I42" s="115" t="s">
        <v>43</v>
      </c>
    </row>
    <row r="43" customFormat="false" ht="22.5" hidden="false" customHeight="false" outlineLevel="0" collapsed="false">
      <c r="A43" s="115" t="s">
        <v>235</v>
      </c>
      <c r="B43" s="115" t="s">
        <v>119</v>
      </c>
      <c r="C43" s="116" t="n">
        <v>39.1</v>
      </c>
      <c r="D43" s="116" t="n">
        <v>39.15</v>
      </c>
      <c r="E43" s="116" t="n">
        <v>39.117</v>
      </c>
      <c r="F43" s="116" t="n">
        <v>39.15</v>
      </c>
      <c r="G43" s="116" t="s">
        <v>236</v>
      </c>
      <c r="H43" s="117" t="n">
        <v>153600</v>
      </c>
      <c r="I43" s="115" t="s">
        <v>43</v>
      </c>
    </row>
    <row r="44" customFormat="false" ht="22.5" hidden="false" customHeight="false" outlineLevel="0" collapsed="false">
      <c r="A44" s="115" t="s">
        <v>237</v>
      </c>
      <c r="B44" s="115" t="s">
        <v>198</v>
      </c>
      <c r="C44" s="116" t="n">
        <v>77.75</v>
      </c>
      <c r="D44" s="116" t="n">
        <v>78.25</v>
      </c>
      <c r="E44" s="116" t="n">
        <v>78.021</v>
      </c>
      <c r="F44" s="116" t="n">
        <v>77.75</v>
      </c>
      <c r="G44" s="116" t="s">
        <v>238</v>
      </c>
      <c r="H44" s="117" t="n">
        <v>246400</v>
      </c>
      <c r="I44" s="115" t="s">
        <v>43</v>
      </c>
    </row>
    <row r="45" customFormat="false" ht="22.5" hidden="false" customHeight="false" outlineLevel="0" collapsed="false">
      <c r="A45" s="115" t="s">
        <v>239</v>
      </c>
      <c r="B45" s="115" t="s">
        <v>94</v>
      </c>
      <c r="C45" s="116" t="n">
        <v>47</v>
      </c>
      <c r="D45" s="116" t="n">
        <v>47</v>
      </c>
      <c r="E45" s="116" t="n">
        <v>47</v>
      </c>
      <c r="F45" s="116" t="n">
        <v>47</v>
      </c>
      <c r="G45" s="116" t="s">
        <v>240</v>
      </c>
      <c r="H45" s="117" t="n">
        <v>204000</v>
      </c>
      <c r="I45" s="115" t="s">
        <v>43</v>
      </c>
    </row>
    <row r="46" customFormat="false" ht="22.5" hidden="false" customHeight="false" outlineLevel="0" collapsed="false">
      <c r="A46" s="115" t="s">
        <v>241</v>
      </c>
      <c r="B46" s="115" t="s">
        <v>99</v>
      </c>
      <c r="C46" s="116" t="n">
        <v>42.5</v>
      </c>
      <c r="D46" s="116" t="n">
        <v>42.5</v>
      </c>
      <c r="E46" s="116" t="n">
        <v>42.5</v>
      </c>
      <c r="F46" s="116" t="n">
        <v>42.5</v>
      </c>
      <c r="G46" s="116" t="s">
        <v>242</v>
      </c>
      <c r="H46" s="117" t="n">
        <v>204000</v>
      </c>
      <c r="I46" s="115" t="s">
        <v>43</v>
      </c>
    </row>
    <row r="47" customFormat="false" ht="22.5" hidden="false" customHeight="false" outlineLevel="0" collapsed="false">
      <c r="A47" s="115" t="s">
        <v>243</v>
      </c>
      <c r="B47" s="115" t="s">
        <v>172</v>
      </c>
      <c r="C47" s="116" t="n">
        <v>375</v>
      </c>
      <c r="D47" s="116" t="n">
        <v>450</v>
      </c>
      <c r="E47" s="116" t="n">
        <v>415</v>
      </c>
      <c r="F47" s="116" t="n">
        <v>405</v>
      </c>
      <c r="G47" s="116" t="s">
        <v>244</v>
      </c>
      <c r="H47" s="117" t="n">
        <v>2800</v>
      </c>
      <c r="I47" s="115" t="s">
        <v>43</v>
      </c>
    </row>
    <row r="48" customFormat="false" ht="22.5" hidden="false" customHeight="false" outlineLevel="0" collapsed="false">
      <c r="A48" s="115" t="s">
        <v>245</v>
      </c>
      <c r="B48" s="115" t="s">
        <v>172</v>
      </c>
      <c r="C48" s="116" t="n">
        <v>345</v>
      </c>
      <c r="D48" s="116" t="n">
        <v>425</v>
      </c>
      <c r="E48" s="116" t="n">
        <v>371.429</v>
      </c>
      <c r="F48" s="116" t="n">
        <v>350</v>
      </c>
      <c r="G48" s="116" t="s">
        <v>246</v>
      </c>
      <c r="H48" s="117" t="n">
        <v>2800</v>
      </c>
      <c r="I48" s="115" t="s">
        <v>43</v>
      </c>
    </row>
    <row r="49" customFormat="false" ht="22.5" hidden="false" customHeight="false" outlineLevel="0" collapsed="false">
      <c r="A49" s="115" t="s">
        <v>247</v>
      </c>
      <c r="B49" s="118" t="n">
        <v>37043</v>
      </c>
      <c r="C49" s="116" t="n">
        <v>310</v>
      </c>
      <c r="D49" s="116" t="n">
        <v>320</v>
      </c>
      <c r="E49" s="116" t="n">
        <v>315</v>
      </c>
      <c r="F49" s="116" t="n">
        <v>310</v>
      </c>
      <c r="G49" s="116" t="s">
        <v>113</v>
      </c>
      <c r="H49" s="117" t="n">
        <v>20800</v>
      </c>
      <c r="I49" s="115" t="s">
        <v>43</v>
      </c>
    </row>
    <row r="50" customFormat="false" ht="22.5" hidden="false" customHeight="false" outlineLevel="0" collapsed="false">
      <c r="A50" s="115" t="s">
        <v>248</v>
      </c>
      <c r="B50" s="115" t="s">
        <v>172</v>
      </c>
      <c r="C50" s="116" t="n">
        <v>30</v>
      </c>
      <c r="D50" s="116" t="n">
        <v>36</v>
      </c>
      <c r="E50" s="116" t="n">
        <v>33.75</v>
      </c>
      <c r="F50" s="116" t="n">
        <v>30</v>
      </c>
      <c r="G50" s="116" t="s">
        <v>249</v>
      </c>
      <c r="H50" s="117" t="n">
        <v>8000</v>
      </c>
      <c r="I50" s="115" t="s">
        <v>43</v>
      </c>
    </row>
    <row r="51" customFormat="false" ht="22.5" hidden="false" customHeight="false" outlineLevel="0" collapsed="false">
      <c r="A51" s="115" t="s">
        <v>250</v>
      </c>
      <c r="B51" s="115" t="s">
        <v>139</v>
      </c>
      <c r="C51" s="116" t="n">
        <v>49</v>
      </c>
      <c r="D51" s="116" t="n">
        <v>49</v>
      </c>
      <c r="E51" s="116" t="n">
        <v>49</v>
      </c>
      <c r="F51" s="116" t="n">
        <v>49</v>
      </c>
      <c r="G51" s="116" t="s">
        <v>230</v>
      </c>
      <c r="H51" s="117" t="n">
        <v>9600</v>
      </c>
      <c r="I51" s="115" t="s">
        <v>43</v>
      </c>
    </row>
    <row r="52" customFormat="false" ht="14.25" hidden="false" customHeight="false" outlineLevel="0" collapsed="false">
      <c r="A52" s="115"/>
      <c r="B52" s="118"/>
      <c r="C52" s="116"/>
      <c r="D52" s="116"/>
      <c r="E52" s="116"/>
      <c r="F52" s="116"/>
      <c r="G52" s="116"/>
      <c r="H52" s="117"/>
      <c r="I52" s="115"/>
    </row>
    <row r="53" customFormat="false" ht="14.25" hidden="false" customHeight="false" outlineLevel="0" collapsed="false">
      <c r="A53" s="115"/>
      <c r="B53" s="115"/>
      <c r="C53" s="116"/>
      <c r="D53" s="116"/>
      <c r="E53" s="116"/>
      <c r="F53" s="116"/>
      <c r="G53" s="116"/>
      <c r="H53" s="117"/>
      <c r="I53" s="115"/>
    </row>
    <row r="54" customFormat="false" ht="14.25" hidden="false" customHeight="false" outlineLevel="0" collapsed="false">
      <c r="A54" s="115"/>
      <c r="B54" s="115"/>
      <c r="C54" s="116"/>
      <c r="D54" s="116"/>
      <c r="E54" s="116"/>
      <c r="F54" s="116"/>
      <c r="G54" s="116"/>
      <c r="H54" s="117"/>
      <c r="I54" s="115"/>
    </row>
    <row r="55" customFormat="false" ht="14.25" hidden="false" customHeight="false" outlineLevel="0" collapsed="false">
      <c r="A55" s="115"/>
      <c r="B55" s="115"/>
      <c r="C55" s="116"/>
      <c r="D55" s="116"/>
      <c r="E55" s="116"/>
      <c r="F55" s="116"/>
      <c r="G55" s="116"/>
      <c r="H55" s="117"/>
      <c r="I55" s="115"/>
    </row>
    <row r="56" customFormat="false" ht="14.25" hidden="false" customHeight="false" outlineLevel="0" collapsed="false">
      <c r="A56" s="115"/>
      <c r="B56" s="115"/>
      <c r="C56" s="116"/>
      <c r="D56" s="116"/>
      <c r="E56" s="116"/>
      <c r="F56" s="116"/>
      <c r="G56" s="116"/>
      <c r="H56" s="117"/>
      <c r="I56" s="115"/>
    </row>
    <row r="57" customFormat="false" ht="14.25" hidden="false" customHeight="false" outlineLevel="0" collapsed="false">
      <c r="A57" s="115"/>
      <c r="B57" s="115"/>
      <c r="C57" s="116"/>
      <c r="D57" s="116"/>
      <c r="E57" s="116"/>
      <c r="F57" s="116"/>
      <c r="G57" s="116"/>
      <c r="H57" s="117"/>
      <c r="I57" s="115"/>
    </row>
    <row r="58" customFormat="false" ht="14.25" hidden="false" customHeight="false" outlineLevel="0" collapsed="false">
      <c r="A58" s="115"/>
      <c r="B58" s="115"/>
      <c r="C58" s="116"/>
      <c r="D58" s="116"/>
      <c r="E58" s="116"/>
      <c r="F58" s="116"/>
      <c r="G58" s="116"/>
      <c r="H58" s="117"/>
      <c r="I58" s="115"/>
    </row>
    <row r="59" customFormat="false" ht="14.25" hidden="false" customHeight="false" outlineLevel="0" collapsed="false">
      <c r="A59" s="115"/>
      <c r="B59" s="118"/>
      <c r="C59" s="116"/>
      <c r="D59" s="116"/>
      <c r="E59" s="116"/>
      <c r="F59" s="116"/>
      <c r="G59" s="116"/>
      <c r="H59" s="117"/>
      <c r="I59" s="115"/>
    </row>
    <row r="60" customFormat="false" ht="14.25" hidden="false" customHeight="false" outlineLevel="0" collapsed="false">
      <c r="A60" s="115"/>
      <c r="B60" s="115"/>
      <c r="C60" s="116"/>
      <c r="D60" s="116"/>
      <c r="E60" s="116"/>
      <c r="F60" s="116"/>
      <c r="G60" s="116"/>
      <c r="H60" s="116"/>
      <c r="I60" s="115"/>
    </row>
    <row r="61" customFormat="false" ht="14.25" hidden="false" customHeight="false" outlineLevel="0" collapsed="false">
      <c r="A61" s="115"/>
      <c r="B61" s="118"/>
      <c r="C61" s="116"/>
      <c r="D61" s="116"/>
      <c r="E61" s="116"/>
      <c r="F61" s="116"/>
      <c r="G61" s="116"/>
      <c r="H61" s="117"/>
      <c r="I61" s="115"/>
    </row>
    <row r="62" customFormat="false" ht="14.25" hidden="false" customHeight="false" outlineLevel="0" collapsed="false">
      <c r="A62" s="115"/>
      <c r="B62" s="115"/>
      <c r="C62" s="116"/>
      <c r="D62" s="116"/>
      <c r="E62" s="116"/>
      <c r="F62" s="116"/>
      <c r="G62" s="116"/>
      <c r="H62" s="117"/>
      <c r="I62" s="115"/>
    </row>
    <row r="63" customFormat="false" ht="14.25" hidden="false" customHeight="false" outlineLevel="0" collapsed="false">
      <c r="A63" s="115"/>
      <c r="B63" s="115"/>
      <c r="C63" s="116"/>
      <c r="D63" s="116"/>
      <c r="E63" s="116"/>
      <c r="F63" s="116"/>
      <c r="G63" s="116"/>
      <c r="H63" s="117"/>
      <c r="I63" s="115"/>
    </row>
    <row r="64" customFormat="false" ht="14.25" hidden="false" customHeight="false" outlineLevel="0" collapsed="false">
      <c r="A64" s="115"/>
      <c r="B64" s="115"/>
      <c r="C64" s="116"/>
      <c r="D64" s="116"/>
      <c r="E64" s="116"/>
      <c r="F64" s="116"/>
      <c r="G64" s="116"/>
      <c r="H64" s="117"/>
      <c r="I64" s="115"/>
    </row>
    <row r="65" customFormat="false" ht="14.25" hidden="false" customHeight="false" outlineLevel="0" collapsed="false">
      <c r="A65" s="115"/>
      <c r="B65" s="115"/>
      <c r="C65" s="116"/>
      <c r="D65" s="116"/>
      <c r="E65" s="116"/>
      <c r="F65" s="116"/>
      <c r="G65" s="116"/>
      <c r="H65" s="117"/>
      <c r="I65" s="115"/>
    </row>
    <row r="66" customFormat="false" ht="14.25" hidden="false" customHeight="false" outlineLevel="0" collapsed="false">
      <c r="A66" s="115"/>
      <c r="B66" s="118"/>
      <c r="C66" s="116"/>
      <c r="D66" s="116"/>
      <c r="E66" s="116"/>
      <c r="F66" s="116"/>
      <c r="G66" s="116"/>
      <c r="H66" s="117"/>
      <c r="I66" s="115"/>
    </row>
    <row r="67" customFormat="false" ht="14.25" hidden="false" customHeight="false" outlineLevel="0" collapsed="false">
      <c r="A67" s="115"/>
      <c r="B67" s="118"/>
      <c r="C67" s="116"/>
      <c r="D67" s="116"/>
      <c r="E67" s="116"/>
      <c r="F67" s="116"/>
      <c r="G67" s="116"/>
      <c r="H67" s="117"/>
      <c r="I67" s="115"/>
    </row>
    <row r="68" customFormat="false" ht="14.25" hidden="false" customHeight="false" outlineLevel="0" collapsed="false">
      <c r="A68" s="115"/>
      <c r="B68" s="115"/>
      <c r="C68" s="116"/>
      <c r="D68" s="116"/>
      <c r="E68" s="116"/>
      <c r="F68" s="116"/>
      <c r="G68" s="116"/>
      <c r="H68" s="116"/>
      <c r="I68" s="115"/>
    </row>
    <row r="69" customFormat="false" ht="14.25" hidden="false" customHeight="false" outlineLevel="0" collapsed="false">
      <c r="A69" s="115"/>
      <c r="B69" s="118"/>
      <c r="C69" s="116"/>
      <c r="D69" s="116"/>
      <c r="E69" s="116"/>
      <c r="F69" s="116"/>
      <c r="G69" s="116"/>
      <c r="H69" s="117"/>
      <c r="I69" s="115"/>
    </row>
    <row r="70" customFormat="false" ht="14.25" hidden="false" customHeight="false" outlineLevel="0" collapsed="false">
      <c r="A70" s="115"/>
      <c r="B70" s="115"/>
      <c r="C70" s="116"/>
      <c r="D70" s="116"/>
      <c r="E70" s="116"/>
      <c r="F70" s="116"/>
      <c r="G70" s="116"/>
      <c r="H70" s="117"/>
      <c r="I70" s="115"/>
    </row>
    <row r="71" customFormat="false" ht="14.25" hidden="false" customHeight="false" outlineLevel="0" collapsed="false">
      <c r="A71" s="115"/>
      <c r="B71" s="118"/>
      <c r="C71" s="116"/>
      <c r="D71" s="116"/>
      <c r="E71" s="116"/>
      <c r="F71" s="116"/>
      <c r="G71" s="116"/>
      <c r="H71" s="117"/>
      <c r="I71" s="115"/>
    </row>
    <row r="72" customFormat="false" ht="14.25" hidden="false" customHeight="false" outlineLevel="0" collapsed="false">
      <c r="A72" s="115"/>
      <c r="B72" s="115"/>
      <c r="C72" s="116"/>
      <c r="D72" s="116"/>
      <c r="E72" s="116"/>
      <c r="F72" s="116"/>
      <c r="G72" s="116"/>
      <c r="H72" s="117"/>
      <c r="I72" s="115"/>
    </row>
    <row r="73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17:I17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23" t="s">
        <v>72</v>
      </c>
      <c r="F1" s="119"/>
      <c r="G1" s="55" t="s">
        <v>251</v>
      </c>
      <c r="H1" s="120" t="n">
        <f aca="false">SUM(H11:H69)</f>
        <v>46105000</v>
      </c>
    </row>
    <row r="2" customFormat="false" ht="15.75" hidden="false" customHeight="false" outlineLevel="0" collapsed="false">
      <c r="A2" s="47" t="s">
        <v>252</v>
      </c>
      <c r="F2" s="121"/>
      <c r="G2" s="124"/>
      <c r="H2" s="122"/>
    </row>
    <row r="3" customFormat="false" ht="12.75" hidden="false" customHeight="false" outlineLevel="0" collapsed="false">
      <c r="A3" s="38" t="n">
        <f aca="false">'E-Mail'!$B$2</f>
        <v>37022</v>
      </c>
      <c r="F3" s="121"/>
      <c r="G3" s="124"/>
      <c r="H3" s="122"/>
    </row>
    <row r="5" customFormat="false" ht="9.75" hidden="false" customHeight="true" outlineLevel="0" collapsed="false">
      <c r="A5" s="109" t="s">
        <v>253</v>
      </c>
      <c r="J5" s="125"/>
      <c r="K5" s="125"/>
      <c r="L5" s="125"/>
    </row>
    <row r="6" customFormat="false" ht="9.75" hidden="false" customHeight="true" outlineLevel="0" collapsed="false">
      <c r="A6" s="109" t="s">
        <v>77</v>
      </c>
      <c r="J6" s="125"/>
      <c r="K6" s="125"/>
      <c r="L6" s="125"/>
    </row>
    <row r="7" customFormat="false" ht="9.75" hidden="false" customHeight="true" outlineLevel="0" collapsed="false">
      <c r="A7" s="109" t="s">
        <v>78</v>
      </c>
      <c r="J7" s="125"/>
      <c r="K7" s="125"/>
      <c r="L7" s="125"/>
    </row>
    <row r="8" customFormat="false" ht="9.75" hidden="false" customHeight="true" outlineLevel="0" collapsed="false">
      <c r="J8" s="125"/>
      <c r="K8" s="125"/>
      <c r="L8" s="125"/>
    </row>
    <row r="9" customFormat="false" ht="13.5" hidden="false" customHeight="true" outlineLevel="0" collapsed="false">
      <c r="A9" s="110" t="s">
        <v>79</v>
      </c>
      <c r="B9" s="110" t="s">
        <v>80</v>
      </c>
      <c r="C9" s="111" t="s">
        <v>81</v>
      </c>
      <c r="D9" s="111" t="s">
        <v>82</v>
      </c>
      <c r="E9" s="112" t="s">
        <v>83</v>
      </c>
      <c r="F9" s="111" t="s">
        <v>84</v>
      </c>
      <c r="G9" s="111" t="s">
        <v>85</v>
      </c>
      <c r="H9" s="111" t="s">
        <v>3</v>
      </c>
      <c r="I9" s="110" t="s">
        <v>86</v>
      </c>
      <c r="J9" s="125"/>
      <c r="K9" s="125"/>
      <c r="L9" s="125"/>
    </row>
    <row r="10" customFormat="false" ht="25.5" hidden="false" customHeight="true" outlineLevel="0" collapsed="false">
      <c r="A10" s="110"/>
      <c r="B10" s="110"/>
      <c r="C10" s="111"/>
      <c r="D10" s="111"/>
      <c r="E10" s="113" t="s">
        <v>87</v>
      </c>
      <c r="F10" s="111"/>
      <c r="G10" s="111"/>
      <c r="H10" s="111"/>
      <c r="I10" s="110"/>
      <c r="J10" s="125"/>
      <c r="K10" s="125"/>
      <c r="L10" s="125"/>
    </row>
    <row r="11" customFormat="false" ht="10.5" hidden="false" customHeight="true" outlineLevel="0" collapsed="false">
      <c r="A11" s="114" t="s">
        <v>47</v>
      </c>
      <c r="B11" s="114"/>
      <c r="C11" s="114"/>
      <c r="D11" s="114"/>
      <c r="E11" s="114"/>
      <c r="F11" s="114"/>
      <c r="G11" s="114"/>
      <c r="H11" s="114"/>
      <c r="I11" s="114"/>
      <c r="J11" s="125"/>
      <c r="K11" s="125"/>
      <c r="L11" s="125"/>
    </row>
    <row r="12" customFormat="false" ht="14.25" hidden="false" customHeight="true" outlineLevel="0" collapsed="false">
      <c r="A12" s="115" t="s">
        <v>254</v>
      </c>
      <c r="B12" s="115" t="s">
        <v>255</v>
      </c>
      <c r="C12" s="116" t="n">
        <v>4.34</v>
      </c>
      <c r="D12" s="116" t="n">
        <v>4.34</v>
      </c>
      <c r="E12" s="116" t="n">
        <v>4.34</v>
      </c>
      <c r="F12" s="116" t="n">
        <v>4.34</v>
      </c>
      <c r="G12" s="116" t="s">
        <v>240</v>
      </c>
      <c r="H12" s="117" t="n">
        <v>15000</v>
      </c>
      <c r="I12" s="115" t="s">
        <v>40</v>
      </c>
      <c r="J12" s="125"/>
      <c r="K12" s="125"/>
      <c r="L12" s="125"/>
    </row>
    <row r="13" customFormat="false" ht="10.5" hidden="false" customHeight="true" outlineLevel="0" collapsed="false">
      <c r="A13" s="115" t="s">
        <v>256</v>
      </c>
      <c r="B13" s="115" t="s">
        <v>255</v>
      </c>
      <c r="C13" s="116" t="n">
        <v>4.2</v>
      </c>
      <c r="D13" s="116" t="n">
        <v>4.245</v>
      </c>
      <c r="E13" s="116" t="n">
        <v>4.228</v>
      </c>
      <c r="F13" s="116" t="n">
        <v>4.2</v>
      </c>
      <c r="G13" s="116" t="s">
        <v>205</v>
      </c>
      <c r="H13" s="117" t="n">
        <v>172500</v>
      </c>
      <c r="I13" s="115" t="s">
        <v>40</v>
      </c>
      <c r="J13" s="125"/>
      <c r="K13" s="125"/>
      <c r="L13" s="125"/>
    </row>
    <row r="14" customFormat="false" ht="14.25" hidden="false" customHeight="true" outlineLevel="0" collapsed="false">
      <c r="A14" s="115" t="s">
        <v>257</v>
      </c>
      <c r="B14" s="115" t="s">
        <v>255</v>
      </c>
      <c r="C14" s="116" t="n">
        <v>4.15</v>
      </c>
      <c r="D14" s="116" t="n">
        <v>4.21</v>
      </c>
      <c r="E14" s="116" t="n">
        <v>4.169</v>
      </c>
      <c r="F14" s="116" t="n">
        <v>4.16</v>
      </c>
      <c r="G14" s="116" t="s">
        <v>258</v>
      </c>
      <c r="H14" s="117" t="n">
        <v>120000</v>
      </c>
      <c r="I14" s="115" t="s">
        <v>40</v>
      </c>
      <c r="J14" s="125"/>
      <c r="K14" s="125"/>
      <c r="L14" s="125"/>
    </row>
    <row r="15" customFormat="false" ht="14.25" hidden="false" customHeight="true" outlineLevel="0" collapsed="false">
      <c r="A15" s="115" t="s">
        <v>259</v>
      </c>
      <c r="B15" s="115" t="s">
        <v>255</v>
      </c>
      <c r="C15" s="116" t="n">
        <v>4.12</v>
      </c>
      <c r="D15" s="116" t="n">
        <v>4.18</v>
      </c>
      <c r="E15" s="116" t="n">
        <v>4.15</v>
      </c>
      <c r="F15" s="116" t="n">
        <v>4.12</v>
      </c>
      <c r="G15" s="116" t="s">
        <v>260</v>
      </c>
      <c r="H15" s="117" t="n">
        <v>30000</v>
      </c>
      <c r="I15" s="115" t="s">
        <v>40</v>
      </c>
      <c r="J15" s="125"/>
      <c r="K15" s="125"/>
      <c r="L15" s="125"/>
    </row>
    <row r="16" customFormat="false" ht="14.25" hidden="false" customHeight="true" outlineLevel="0" collapsed="false">
      <c r="A16" s="115" t="s">
        <v>261</v>
      </c>
      <c r="B16" s="115" t="s">
        <v>255</v>
      </c>
      <c r="C16" s="116" t="n">
        <v>3.29</v>
      </c>
      <c r="D16" s="116" t="n">
        <v>3.3</v>
      </c>
      <c r="E16" s="116" t="n">
        <v>3.297</v>
      </c>
      <c r="F16" s="116" t="n">
        <v>3.29</v>
      </c>
      <c r="G16" s="116" t="s">
        <v>240</v>
      </c>
      <c r="H16" s="117" t="n">
        <v>22500</v>
      </c>
      <c r="I16" s="115" t="s">
        <v>40</v>
      </c>
      <c r="J16" s="125"/>
      <c r="K16" s="125"/>
      <c r="L16" s="125"/>
    </row>
    <row r="17" customFormat="false" ht="14.25" hidden="false" customHeight="true" outlineLevel="0" collapsed="false">
      <c r="A17" s="115" t="s">
        <v>262</v>
      </c>
      <c r="B17" s="115" t="s">
        <v>255</v>
      </c>
      <c r="C17" s="116" t="n">
        <v>4.4</v>
      </c>
      <c r="D17" s="116" t="n">
        <v>4.545</v>
      </c>
      <c r="E17" s="116" t="n">
        <v>4.505</v>
      </c>
      <c r="F17" s="116" t="n">
        <v>4.4</v>
      </c>
      <c r="G17" s="116" t="s">
        <v>91</v>
      </c>
      <c r="H17" s="117" t="n">
        <v>690000</v>
      </c>
      <c r="I17" s="115" t="s">
        <v>40</v>
      </c>
      <c r="J17" s="125"/>
      <c r="K17" s="125"/>
      <c r="L17" s="125"/>
    </row>
    <row r="18" customFormat="false" ht="14.25" hidden="false" customHeight="true" outlineLevel="0" collapsed="false">
      <c r="A18" s="115" t="s">
        <v>263</v>
      </c>
      <c r="B18" s="115" t="s">
        <v>255</v>
      </c>
      <c r="C18" s="116" t="n">
        <v>4.26</v>
      </c>
      <c r="D18" s="116" t="n">
        <v>4.33</v>
      </c>
      <c r="E18" s="116" t="n">
        <v>4.287</v>
      </c>
      <c r="F18" s="116" t="n">
        <v>4.26</v>
      </c>
      <c r="G18" s="116" t="s">
        <v>264</v>
      </c>
      <c r="H18" s="117" t="n">
        <v>105000</v>
      </c>
      <c r="I18" s="115" t="s">
        <v>40</v>
      </c>
      <c r="J18" s="125"/>
      <c r="K18" s="125"/>
      <c r="L18" s="125"/>
    </row>
    <row r="19" customFormat="false" ht="14.25" hidden="false" customHeight="true" outlineLevel="0" collapsed="false">
      <c r="A19" s="115" t="s">
        <v>265</v>
      </c>
      <c r="B19" s="115" t="s">
        <v>255</v>
      </c>
      <c r="C19" s="116" t="n">
        <v>4.14</v>
      </c>
      <c r="D19" s="116" t="n">
        <v>4.29</v>
      </c>
      <c r="E19" s="116" t="n">
        <v>4.235</v>
      </c>
      <c r="F19" s="116" t="n">
        <v>4.14</v>
      </c>
      <c r="G19" s="116" t="s">
        <v>266</v>
      </c>
      <c r="H19" s="117" t="n">
        <v>90000</v>
      </c>
      <c r="I19" s="115" t="s">
        <v>40</v>
      </c>
      <c r="J19" s="125"/>
      <c r="K19" s="125"/>
      <c r="L19" s="125"/>
    </row>
    <row r="20" customFormat="false" ht="14.25" hidden="false" customHeight="true" outlineLevel="0" collapsed="false">
      <c r="A20" s="115" t="s">
        <v>267</v>
      </c>
      <c r="B20" s="115" t="s">
        <v>255</v>
      </c>
      <c r="C20" s="116" t="n">
        <v>4.5</v>
      </c>
      <c r="D20" s="116" t="n">
        <v>4.543</v>
      </c>
      <c r="E20" s="116" t="n">
        <v>4.529</v>
      </c>
      <c r="F20" s="116" t="n">
        <v>4.5</v>
      </c>
      <c r="G20" s="116" t="s">
        <v>268</v>
      </c>
      <c r="H20" s="117" t="n">
        <v>127500</v>
      </c>
      <c r="I20" s="115" t="s">
        <v>40</v>
      </c>
      <c r="J20" s="125"/>
      <c r="K20" s="125"/>
      <c r="L20" s="125"/>
    </row>
    <row r="21" customFormat="false" ht="14.25" hidden="false" customHeight="true" outlineLevel="0" collapsed="false">
      <c r="A21" s="115" t="s">
        <v>269</v>
      </c>
      <c r="B21" s="115" t="s">
        <v>255</v>
      </c>
      <c r="C21" s="116" t="n">
        <v>4.47</v>
      </c>
      <c r="D21" s="116" t="n">
        <v>4.56</v>
      </c>
      <c r="E21" s="116" t="n">
        <v>4.53</v>
      </c>
      <c r="F21" s="116" t="n">
        <v>4.47</v>
      </c>
      <c r="G21" s="116" t="s">
        <v>260</v>
      </c>
      <c r="H21" s="117" t="n">
        <v>315000</v>
      </c>
      <c r="I21" s="115" t="s">
        <v>40</v>
      </c>
      <c r="J21" s="125"/>
      <c r="K21" s="125"/>
      <c r="L21" s="125"/>
    </row>
    <row r="22" customFormat="false" ht="14.25" hidden="false" customHeight="true" outlineLevel="0" collapsed="false">
      <c r="A22" s="115" t="s">
        <v>270</v>
      </c>
      <c r="B22" s="115" t="s">
        <v>255</v>
      </c>
      <c r="C22" s="116" t="n">
        <v>4.04</v>
      </c>
      <c r="D22" s="116" t="n">
        <v>4.2</v>
      </c>
      <c r="E22" s="116" t="n">
        <v>4.153</v>
      </c>
      <c r="F22" s="116" t="n">
        <v>4.135</v>
      </c>
      <c r="G22" s="116" t="s">
        <v>271</v>
      </c>
      <c r="H22" s="117" t="n">
        <v>465000</v>
      </c>
      <c r="I22" s="115" t="s">
        <v>40</v>
      </c>
      <c r="J22" s="125"/>
      <c r="K22" s="125"/>
      <c r="L22" s="125"/>
    </row>
    <row r="23" customFormat="false" ht="14.25" hidden="false" customHeight="true" outlineLevel="0" collapsed="false">
      <c r="A23" s="115" t="s">
        <v>272</v>
      </c>
      <c r="B23" s="115" t="s">
        <v>255</v>
      </c>
      <c r="C23" s="116" t="n">
        <v>3</v>
      </c>
      <c r="D23" s="116" t="n">
        <v>3.4</v>
      </c>
      <c r="E23" s="116" t="n">
        <v>3.23</v>
      </c>
      <c r="F23" s="116" t="n">
        <v>3</v>
      </c>
      <c r="G23" s="116" t="s">
        <v>273</v>
      </c>
      <c r="H23" s="117" t="n">
        <v>230000</v>
      </c>
      <c r="I23" s="115" t="s">
        <v>40</v>
      </c>
      <c r="J23" s="125"/>
      <c r="K23" s="125"/>
      <c r="L23" s="125"/>
    </row>
    <row r="24" customFormat="false" ht="14.25" hidden="false" customHeight="true" outlineLevel="0" collapsed="false">
      <c r="A24" s="115" t="s">
        <v>274</v>
      </c>
      <c r="B24" s="115" t="s">
        <v>255</v>
      </c>
      <c r="C24" s="116" t="n">
        <v>4.15</v>
      </c>
      <c r="D24" s="116" t="n">
        <v>4.33</v>
      </c>
      <c r="E24" s="116" t="n">
        <v>4.282</v>
      </c>
      <c r="F24" s="116" t="n">
        <v>4.15</v>
      </c>
      <c r="G24" s="116" t="s">
        <v>275</v>
      </c>
      <c r="H24" s="117" t="n">
        <v>712500</v>
      </c>
      <c r="I24" s="115" t="s">
        <v>40</v>
      </c>
      <c r="J24" s="125"/>
      <c r="K24" s="125"/>
      <c r="L24" s="125"/>
    </row>
    <row r="25" customFormat="false" ht="14.25" hidden="false" customHeight="true" outlineLevel="0" collapsed="false">
      <c r="A25" s="115" t="s">
        <v>276</v>
      </c>
      <c r="B25" s="115" t="s">
        <v>277</v>
      </c>
      <c r="C25" s="116" t="n">
        <v>4.213</v>
      </c>
      <c r="D25" s="116" t="n">
        <v>4.213</v>
      </c>
      <c r="E25" s="116" t="n">
        <v>4.213</v>
      </c>
      <c r="F25" s="116" t="n">
        <v>4.213</v>
      </c>
      <c r="G25" s="116" t="s">
        <v>278</v>
      </c>
      <c r="H25" s="117" t="n">
        <v>100000</v>
      </c>
      <c r="I25" s="115" t="s">
        <v>40</v>
      </c>
      <c r="J25" s="125"/>
      <c r="K25" s="125"/>
      <c r="L25" s="125"/>
    </row>
    <row r="26" customFormat="false" ht="14.25" hidden="false" customHeight="true" outlineLevel="0" collapsed="false">
      <c r="A26" s="115" t="s">
        <v>279</v>
      </c>
      <c r="B26" s="115" t="s">
        <v>255</v>
      </c>
      <c r="C26" s="116" t="n">
        <v>3.25</v>
      </c>
      <c r="D26" s="116" t="n">
        <v>3.28</v>
      </c>
      <c r="E26" s="116" t="n">
        <v>3.265</v>
      </c>
      <c r="F26" s="116" t="n">
        <v>3.25</v>
      </c>
      <c r="G26" s="116" t="s">
        <v>280</v>
      </c>
      <c r="H26" s="117" t="n">
        <v>30000</v>
      </c>
      <c r="I26" s="115" t="s">
        <v>40</v>
      </c>
      <c r="J26" s="125"/>
      <c r="K26" s="125"/>
      <c r="L26" s="125"/>
    </row>
    <row r="27" customFormat="false" ht="14.25" hidden="false" customHeight="true" outlineLevel="0" collapsed="false">
      <c r="A27" s="115" t="s">
        <v>281</v>
      </c>
      <c r="B27" s="115" t="s">
        <v>255</v>
      </c>
      <c r="C27" s="116" t="n">
        <v>4.505</v>
      </c>
      <c r="D27" s="116" t="n">
        <v>4.548</v>
      </c>
      <c r="E27" s="116" t="n">
        <v>4.534</v>
      </c>
      <c r="F27" s="116" t="n">
        <v>4.505</v>
      </c>
      <c r="G27" s="116" t="s">
        <v>282</v>
      </c>
      <c r="H27" s="117" t="n">
        <v>300000</v>
      </c>
      <c r="I27" s="115" t="s">
        <v>40</v>
      </c>
      <c r="J27" s="125"/>
      <c r="K27" s="125"/>
      <c r="L27" s="125"/>
    </row>
    <row r="28" customFormat="false" ht="14.25" hidden="false" customHeight="true" outlineLevel="0" collapsed="false">
      <c r="A28" s="115" t="s">
        <v>283</v>
      </c>
      <c r="B28" s="115" t="s">
        <v>255</v>
      </c>
      <c r="C28" s="116" t="n">
        <v>4.225</v>
      </c>
      <c r="D28" s="116" t="n">
        <v>4.288</v>
      </c>
      <c r="E28" s="116" t="n">
        <v>4.258</v>
      </c>
      <c r="F28" s="116" t="n">
        <v>4.225</v>
      </c>
      <c r="G28" s="116" t="s">
        <v>205</v>
      </c>
      <c r="H28" s="117" t="n">
        <v>240000</v>
      </c>
      <c r="I28" s="115" t="s">
        <v>40</v>
      </c>
      <c r="J28" s="125"/>
      <c r="K28" s="125"/>
      <c r="L28" s="125"/>
    </row>
    <row r="29" customFormat="false" ht="14.25" hidden="false" customHeight="true" outlineLevel="0" collapsed="false">
      <c r="A29" s="115" t="s">
        <v>284</v>
      </c>
      <c r="B29" s="115" t="s">
        <v>255</v>
      </c>
      <c r="C29" s="116" t="n">
        <v>4.07</v>
      </c>
      <c r="D29" s="116" t="n">
        <v>4.175</v>
      </c>
      <c r="E29" s="116" t="n">
        <v>4.128</v>
      </c>
      <c r="F29" s="116" t="n">
        <v>4.07</v>
      </c>
      <c r="G29" s="116" t="s">
        <v>285</v>
      </c>
      <c r="H29" s="117" t="n">
        <v>135000</v>
      </c>
      <c r="I29" s="115" t="s">
        <v>40</v>
      </c>
      <c r="J29" s="125"/>
      <c r="K29" s="125"/>
      <c r="L29" s="125"/>
    </row>
    <row r="30" customFormat="false" ht="14.25" hidden="false" customHeight="true" outlineLevel="0" collapsed="false">
      <c r="A30" s="115" t="s">
        <v>286</v>
      </c>
      <c r="B30" s="115" t="s">
        <v>255</v>
      </c>
      <c r="C30" s="116" t="n">
        <v>4.275</v>
      </c>
      <c r="D30" s="116" t="n">
        <v>4.413</v>
      </c>
      <c r="E30" s="116" t="n">
        <v>4.392</v>
      </c>
      <c r="F30" s="116" t="n">
        <v>4.355</v>
      </c>
      <c r="G30" s="116" t="s">
        <v>287</v>
      </c>
      <c r="H30" s="117" t="n">
        <v>517500</v>
      </c>
      <c r="I30" s="115" t="s">
        <v>40</v>
      </c>
      <c r="J30" s="125"/>
      <c r="K30" s="125"/>
      <c r="L30" s="125"/>
    </row>
    <row r="31" customFormat="false" ht="14.25" hidden="false" customHeight="true" outlineLevel="0" collapsed="false">
      <c r="A31" s="115" t="s">
        <v>288</v>
      </c>
      <c r="B31" s="115" t="s">
        <v>255</v>
      </c>
      <c r="C31" s="116" t="n">
        <v>4.363</v>
      </c>
      <c r="D31" s="116" t="n">
        <v>4.41</v>
      </c>
      <c r="E31" s="116" t="n">
        <v>4.381</v>
      </c>
      <c r="F31" s="116" t="n">
        <v>4.363</v>
      </c>
      <c r="G31" s="116" t="s">
        <v>289</v>
      </c>
      <c r="H31" s="117" t="n">
        <v>90000</v>
      </c>
      <c r="I31" s="115" t="s">
        <v>40</v>
      </c>
      <c r="J31" s="125"/>
      <c r="K31" s="125"/>
      <c r="L31" s="125"/>
    </row>
    <row r="32" customFormat="false" ht="14.25" hidden="false" customHeight="true" outlineLevel="0" collapsed="false">
      <c r="A32" s="115" t="s">
        <v>290</v>
      </c>
      <c r="B32" s="115" t="s">
        <v>255</v>
      </c>
      <c r="C32" s="116" t="n">
        <v>4.15</v>
      </c>
      <c r="D32" s="116" t="n">
        <v>4.17</v>
      </c>
      <c r="E32" s="116" t="n">
        <v>4.158</v>
      </c>
      <c r="F32" s="116" t="n">
        <v>4.15</v>
      </c>
      <c r="G32" s="116" t="s">
        <v>291</v>
      </c>
      <c r="H32" s="117" t="n">
        <v>37500</v>
      </c>
      <c r="I32" s="115" t="s">
        <v>40</v>
      </c>
      <c r="J32" s="125"/>
      <c r="K32" s="125"/>
      <c r="L32" s="125"/>
    </row>
    <row r="33" customFormat="false" ht="14.25" hidden="false" customHeight="true" outlineLevel="0" collapsed="false">
      <c r="A33" s="115" t="s">
        <v>292</v>
      </c>
      <c r="B33" s="115" t="s">
        <v>255</v>
      </c>
      <c r="C33" s="116" t="n">
        <v>4.09</v>
      </c>
      <c r="D33" s="116" t="n">
        <v>4.18</v>
      </c>
      <c r="E33" s="116" t="n">
        <v>4.15</v>
      </c>
      <c r="F33" s="116" t="n">
        <v>4.09</v>
      </c>
      <c r="G33" s="116" t="s">
        <v>293</v>
      </c>
      <c r="H33" s="117" t="n">
        <v>157500</v>
      </c>
      <c r="I33" s="115" t="s">
        <v>40</v>
      </c>
      <c r="J33" s="125"/>
      <c r="K33" s="125"/>
      <c r="L33" s="125"/>
    </row>
    <row r="34" customFormat="false" ht="14.25" hidden="false" customHeight="true" outlineLevel="0" collapsed="false">
      <c r="A34" s="115" t="s">
        <v>294</v>
      </c>
      <c r="B34" s="115" t="s">
        <v>255</v>
      </c>
      <c r="C34" s="116" t="n">
        <v>4.1</v>
      </c>
      <c r="D34" s="116" t="n">
        <v>4.55</v>
      </c>
      <c r="E34" s="116" t="n">
        <v>4.25</v>
      </c>
      <c r="F34" s="116" t="n">
        <v>4.25</v>
      </c>
      <c r="G34" s="116" t="s">
        <v>295</v>
      </c>
      <c r="H34" s="117" t="n">
        <v>90000</v>
      </c>
      <c r="I34" s="115" t="s">
        <v>40</v>
      </c>
      <c r="J34" s="125"/>
      <c r="K34" s="125"/>
      <c r="L34" s="125"/>
    </row>
    <row r="35" customFormat="false" ht="14.25" hidden="false" customHeight="true" outlineLevel="0" collapsed="false">
      <c r="A35" s="115" t="s">
        <v>296</v>
      </c>
      <c r="B35" s="115" t="s">
        <v>255</v>
      </c>
      <c r="C35" s="116" t="n">
        <v>4.085</v>
      </c>
      <c r="D35" s="116" t="n">
        <v>4.165</v>
      </c>
      <c r="E35" s="116" t="n">
        <v>4.125</v>
      </c>
      <c r="F35" s="116" t="n">
        <v>4.085</v>
      </c>
      <c r="G35" s="116" t="s">
        <v>297</v>
      </c>
      <c r="H35" s="117" t="n">
        <v>30000</v>
      </c>
      <c r="I35" s="115" t="s">
        <v>40</v>
      </c>
      <c r="J35" s="125"/>
      <c r="K35" s="125"/>
      <c r="L35" s="125"/>
    </row>
    <row r="36" customFormat="false" ht="14.25" hidden="false" customHeight="true" outlineLevel="0" collapsed="false">
      <c r="A36" s="115" t="s">
        <v>298</v>
      </c>
      <c r="B36" s="115" t="s">
        <v>255</v>
      </c>
      <c r="C36" s="116" t="n">
        <v>11.9</v>
      </c>
      <c r="D36" s="116" t="n">
        <v>11.9</v>
      </c>
      <c r="E36" s="116" t="n">
        <v>11.9</v>
      </c>
      <c r="F36" s="116" t="n">
        <v>11.9</v>
      </c>
      <c r="G36" s="116" t="s">
        <v>299</v>
      </c>
      <c r="H36" s="117" t="n">
        <v>60000</v>
      </c>
      <c r="I36" s="115" t="s">
        <v>40</v>
      </c>
      <c r="J36" s="125"/>
      <c r="K36" s="125"/>
      <c r="L36" s="125"/>
    </row>
    <row r="37" customFormat="false" ht="14.25" hidden="false" customHeight="true" outlineLevel="0" collapsed="false">
      <c r="A37" s="115" t="s">
        <v>300</v>
      </c>
      <c r="B37" s="115" t="s">
        <v>255</v>
      </c>
      <c r="C37" s="116" t="n">
        <v>4.05</v>
      </c>
      <c r="D37" s="116" t="n">
        <v>4.05</v>
      </c>
      <c r="E37" s="116" t="n">
        <v>4.05</v>
      </c>
      <c r="F37" s="116" t="n">
        <v>4.05</v>
      </c>
      <c r="G37" s="116" t="s">
        <v>301</v>
      </c>
      <c r="H37" s="117" t="n">
        <v>7500</v>
      </c>
      <c r="I37" s="115" t="s">
        <v>40</v>
      </c>
      <c r="J37" s="125"/>
      <c r="K37" s="125"/>
      <c r="L37" s="125"/>
    </row>
    <row r="38" customFormat="false" ht="14.25" hidden="false" customHeight="true" outlineLevel="0" collapsed="false">
      <c r="A38" s="115" t="s">
        <v>302</v>
      </c>
      <c r="B38" s="115" t="s">
        <v>255</v>
      </c>
      <c r="C38" s="116" t="n">
        <v>4.163</v>
      </c>
      <c r="D38" s="116" t="n">
        <v>4.255</v>
      </c>
      <c r="E38" s="116" t="n">
        <v>4.227</v>
      </c>
      <c r="F38" s="116" t="n">
        <v>4.163</v>
      </c>
      <c r="G38" s="116" t="s">
        <v>303</v>
      </c>
      <c r="H38" s="117" t="n">
        <v>285000</v>
      </c>
      <c r="I38" s="115" t="s">
        <v>40</v>
      </c>
      <c r="J38" s="125"/>
      <c r="K38" s="125"/>
      <c r="L38" s="125"/>
    </row>
    <row r="39" customFormat="false" ht="14.25" hidden="false" customHeight="true" outlineLevel="0" collapsed="false">
      <c r="A39" s="115" t="s">
        <v>304</v>
      </c>
      <c r="B39" s="115" t="s">
        <v>255</v>
      </c>
      <c r="C39" s="116" t="n">
        <v>4.1</v>
      </c>
      <c r="D39" s="116" t="n">
        <v>4.25</v>
      </c>
      <c r="E39" s="116" t="n">
        <v>4.192</v>
      </c>
      <c r="F39" s="116" t="n">
        <v>4.103</v>
      </c>
      <c r="G39" s="116" t="s">
        <v>305</v>
      </c>
      <c r="H39" s="117" t="n">
        <v>435000</v>
      </c>
      <c r="I39" s="115" t="s">
        <v>40</v>
      </c>
      <c r="J39" s="125"/>
      <c r="K39" s="125"/>
      <c r="L39" s="125"/>
    </row>
    <row r="40" customFormat="false" ht="9.75" hidden="false" customHeight="true" outlineLevel="0" collapsed="false">
      <c r="A40" s="115" t="s">
        <v>306</v>
      </c>
      <c r="B40" s="115" t="s">
        <v>255</v>
      </c>
      <c r="C40" s="116" t="n">
        <v>4.13</v>
      </c>
      <c r="D40" s="116" t="n">
        <v>4.27</v>
      </c>
      <c r="E40" s="116" t="n">
        <v>4.235</v>
      </c>
      <c r="F40" s="116" t="n">
        <v>4.13</v>
      </c>
      <c r="G40" s="116" t="s">
        <v>260</v>
      </c>
      <c r="H40" s="117" t="n">
        <v>307500</v>
      </c>
      <c r="I40" s="115" t="s">
        <v>40</v>
      </c>
      <c r="J40" s="125"/>
      <c r="K40" s="125"/>
      <c r="L40" s="125"/>
    </row>
    <row r="41" customFormat="false" ht="14.25" hidden="false" customHeight="true" outlineLevel="0" collapsed="false">
      <c r="A41" s="115" t="s">
        <v>307</v>
      </c>
      <c r="B41" s="115" t="s">
        <v>255</v>
      </c>
      <c r="C41" s="116" t="n">
        <v>4.51</v>
      </c>
      <c r="D41" s="116" t="n">
        <v>4.67</v>
      </c>
      <c r="E41" s="116" t="n">
        <v>4.59</v>
      </c>
      <c r="F41" s="116" t="n">
        <v>4.51</v>
      </c>
      <c r="G41" s="116" t="s">
        <v>308</v>
      </c>
      <c r="H41" s="117" t="n">
        <v>120000</v>
      </c>
      <c r="I41" s="115" t="s">
        <v>40</v>
      </c>
      <c r="J41" s="125"/>
      <c r="K41" s="125"/>
      <c r="L41" s="125"/>
    </row>
    <row r="42" customFormat="false" ht="14.25" hidden="false" customHeight="true" outlineLevel="0" collapsed="false">
      <c r="A42" s="115" t="s">
        <v>309</v>
      </c>
      <c r="B42" s="115" t="s">
        <v>255</v>
      </c>
      <c r="C42" s="116" t="n">
        <v>4.2</v>
      </c>
      <c r="D42" s="116" t="n">
        <v>4.2</v>
      </c>
      <c r="E42" s="116" t="n">
        <v>4.2</v>
      </c>
      <c r="F42" s="116" t="n">
        <v>4.2</v>
      </c>
      <c r="G42" s="116" t="s">
        <v>310</v>
      </c>
      <c r="H42" s="117" t="n">
        <v>15000</v>
      </c>
      <c r="I42" s="115" t="s">
        <v>40</v>
      </c>
      <c r="J42" s="125"/>
      <c r="K42" s="125"/>
      <c r="L42" s="125"/>
    </row>
    <row r="43" customFormat="false" ht="10.5" hidden="false" customHeight="true" outlineLevel="0" collapsed="false">
      <c r="A43" s="115" t="s">
        <v>311</v>
      </c>
      <c r="B43" s="115" t="s">
        <v>255</v>
      </c>
      <c r="C43" s="116" t="n">
        <v>4.1</v>
      </c>
      <c r="D43" s="116" t="n">
        <v>4.25</v>
      </c>
      <c r="E43" s="116" t="n">
        <v>4.221</v>
      </c>
      <c r="F43" s="116" t="n">
        <v>4.1</v>
      </c>
      <c r="G43" s="116" t="s">
        <v>312</v>
      </c>
      <c r="H43" s="117" t="n">
        <v>262500</v>
      </c>
      <c r="I43" s="115" t="s">
        <v>40</v>
      </c>
      <c r="J43" s="125"/>
      <c r="K43" s="125"/>
      <c r="L43" s="125"/>
    </row>
    <row r="44" customFormat="false" ht="14.25" hidden="false" customHeight="true" outlineLevel="0" collapsed="false">
      <c r="A44" s="115" t="s">
        <v>313</v>
      </c>
      <c r="B44" s="115" t="s">
        <v>255</v>
      </c>
      <c r="C44" s="116" t="n">
        <v>4.173</v>
      </c>
      <c r="D44" s="116" t="n">
        <v>4.29</v>
      </c>
      <c r="E44" s="116" t="n">
        <v>4.234</v>
      </c>
      <c r="F44" s="116" t="n">
        <v>4.18</v>
      </c>
      <c r="G44" s="116" t="s">
        <v>314</v>
      </c>
      <c r="H44" s="117" t="n">
        <v>82500</v>
      </c>
      <c r="I44" s="115" t="s">
        <v>40</v>
      </c>
      <c r="J44" s="125"/>
      <c r="K44" s="125"/>
      <c r="L44" s="125"/>
    </row>
    <row r="45" customFormat="false" ht="10.5" hidden="false" customHeight="true" outlineLevel="0" collapsed="false">
      <c r="A45" s="115" t="s">
        <v>315</v>
      </c>
      <c r="B45" s="115" t="s">
        <v>255</v>
      </c>
      <c r="C45" s="116" t="n">
        <v>4.18</v>
      </c>
      <c r="D45" s="116" t="n">
        <v>4.34</v>
      </c>
      <c r="E45" s="116" t="n">
        <v>4.262</v>
      </c>
      <c r="F45" s="116" t="n">
        <v>4.185</v>
      </c>
      <c r="G45" s="116" t="s">
        <v>316</v>
      </c>
      <c r="H45" s="117" t="n">
        <v>285000</v>
      </c>
      <c r="I45" s="115" t="s">
        <v>40</v>
      </c>
      <c r="J45" s="125"/>
      <c r="K45" s="125"/>
      <c r="L45" s="125"/>
    </row>
    <row r="46" customFormat="false" ht="14.25" hidden="false" customHeight="true" outlineLevel="0" collapsed="false">
      <c r="A46" s="115" t="s">
        <v>317</v>
      </c>
      <c r="B46" s="115" t="s">
        <v>255</v>
      </c>
      <c r="C46" s="116" t="n">
        <v>4.31</v>
      </c>
      <c r="D46" s="116" t="n">
        <v>4.31</v>
      </c>
      <c r="E46" s="116" t="n">
        <v>4.31</v>
      </c>
      <c r="F46" s="116" t="n">
        <v>4.31</v>
      </c>
      <c r="G46" s="116" t="s">
        <v>303</v>
      </c>
      <c r="H46" s="117" t="n">
        <v>15000</v>
      </c>
      <c r="I46" s="115" t="s">
        <v>40</v>
      </c>
      <c r="J46" s="125"/>
      <c r="K46" s="125"/>
      <c r="L46" s="125"/>
    </row>
    <row r="47" customFormat="false" ht="14.25" hidden="false" customHeight="true" outlineLevel="0" collapsed="false">
      <c r="A47" s="115" t="s">
        <v>318</v>
      </c>
      <c r="B47" s="115" t="s">
        <v>255</v>
      </c>
      <c r="C47" s="116" t="n">
        <v>4.55</v>
      </c>
      <c r="D47" s="116" t="n">
        <v>4.69</v>
      </c>
      <c r="E47" s="116" t="n">
        <v>4.672</v>
      </c>
      <c r="F47" s="116" t="n">
        <v>4.55</v>
      </c>
      <c r="G47" s="116" t="s">
        <v>319</v>
      </c>
      <c r="H47" s="117" t="n">
        <v>202500</v>
      </c>
      <c r="I47" s="115" t="s">
        <v>40</v>
      </c>
      <c r="J47" s="125"/>
      <c r="K47" s="125"/>
      <c r="L47" s="125"/>
    </row>
    <row r="48" customFormat="false" ht="14.25" hidden="false" customHeight="true" outlineLevel="0" collapsed="false">
      <c r="A48" s="115" t="s">
        <v>320</v>
      </c>
      <c r="B48" s="115" t="s">
        <v>255</v>
      </c>
      <c r="C48" s="116" t="n">
        <v>4.64</v>
      </c>
      <c r="D48" s="116" t="n">
        <v>4.655</v>
      </c>
      <c r="E48" s="116" t="n">
        <v>4.649</v>
      </c>
      <c r="F48" s="116" t="n">
        <v>4.64</v>
      </c>
      <c r="G48" s="116" t="s">
        <v>321</v>
      </c>
      <c r="H48" s="117" t="n">
        <v>60000</v>
      </c>
      <c r="I48" s="115" t="s">
        <v>40</v>
      </c>
      <c r="J48" s="125"/>
      <c r="K48" s="125"/>
      <c r="L48" s="125"/>
    </row>
    <row r="49" customFormat="false" ht="14.25" hidden="false" customHeight="true" outlineLevel="0" collapsed="false">
      <c r="A49" s="115" t="s">
        <v>322</v>
      </c>
      <c r="B49" s="115" t="s">
        <v>255</v>
      </c>
      <c r="C49" s="116" t="n">
        <v>4.1</v>
      </c>
      <c r="D49" s="116" t="n">
        <v>4.13</v>
      </c>
      <c r="E49" s="116" t="n">
        <v>4.115</v>
      </c>
      <c r="F49" s="116" t="n">
        <v>4.1</v>
      </c>
      <c r="G49" s="116" t="s">
        <v>211</v>
      </c>
      <c r="H49" s="117" t="n">
        <v>75000</v>
      </c>
      <c r="I49" s="115" t="s">
        <v>40</v>
      </c>
      <c r="J49" s="125"/>
      <c r="K49" s="125"/>
      <c r="L49" s="125"/>
    </row>
    <row r="50" customFormat="false" ht="14.25" hidden="false" customHeight="true" outlineLevel="0" collapsed="false">
      <c r="A50" s="115" t="s">
        <v>323</v>
      </c>
      <c r="B50" s="115" t="s">
        <v>255</v>
      </c>
      <c r="C50" s="116" t="n">
        <v>4.07</v>
      </c>
      <c r="D50" s="116" t="n">
        <v>4.18</v>
      </c>
      <c r="E50" s="116" t="n">
        <v>4.108</v>
      </c>
      <c r="F50" s="116" t="n">
        <v>4.07</v>
      </c>
      <c r="G50" s="116" t="s">
        <v>324</v>
      </c>
      <c r="H50" s="117" t="n">
        <v>180000</v>
      </c>
      <c r="I50" s="115" t="s">
        <v>40</v>
      </c>
      <c r="J50" s="125"/>
      <c r="K50" s="125"/>
      <c r="L50" s="125"/>
    </row>
    <row r="51" customFormat="false" ht="10.5" hidden="false" customHeight="true" outlineLevel="0" collapsed="false">
      <c r="A51" s="114" t="s">
        <v>45</v>
      </c>
      <c r="B51" s="114"/>
      <c r="C51" s="114"/>
      <c r="D51" s="114"/>
      <c r="E51" s="114"/>
      <c r="F51" s="114"/>
      <c r="G51" s="114"/>
      <c r="H51" s="114"/>
      <c r="I51" s="114"/>
      <c r="J51" s="125"/>
      <c r="K51" s="125"/>
      <c r="L51" s="125"/>
    </row>
    <row r="52" customFormat="false" ht="14.25" hidden="false" customHeight="true" outlineLevel="0" collapsed="false">
      <c r="A52" s="115" t="s">
        <v>325</v>
      </c>
      <c r="B52" s="115" t="s">
        <v>255</v>
      </c>
      <c r="C52" s="116" t="n">
        <v>0</v>
      </c>
      <c r="D52" s="116" t="n">
        <v>0</v>
      </c>
      <c r="E52" s="116" t="n">
        <v>0</v>
      </c>
      <c r="F52" s="116" t="n">
        <v>0</v>
      </c>
      <c r="G52" s="116" t="s">
        <v>326</v>
      </c>
      <c r="H52" s="117" t="n">
        <v>30000</v>
      </c>
      <c r="I52" s="115" t="s">
        <v>40</v>
      </c>
      <c r="J52" s="125"/>
      <c r="K52" s="125"/>
      <c r="L52" s="125"/>
    </row>
    <row r="53" customFormat="false" ht="9.75" hidden="false" customHeight="true" outlineLevel="0" collapsed="false">
      <c r="A53" s="115" t="s">
        <v>327</v>
      </c>
      <c r="B53" s="115" t="s">
        <v>328</v>
      </c>
      <c r="C53" s="116" t="n">
        <v>0</v>
      </c>
      <c r="D53" s="116" t="n">
        <v>0</v>
      </c>
      <c r="E53" s="116" t="n">
        <v>0</v>
      </c>
      <c r="F53" s="116" t="n">
        <v>0</v>
      </c>
      <c r="G53" s="116" t="s">
        <v>329</v>
      </c>
      <c r="H53" s="117" t="n">
        <v>22950000</v>
      </c>
      <c r="I53" s="115" t="s">
        <v>40</v>
      </c>
      <c r="J53" s="125"/>
      <c r="K53" s="125"/>
      <c r="L53" s="125"/>
    </row>
    <row r="54" customFormat="false" ht="10.5" hidden="false" customHeight="true" outlineLevel="0" collapsed="false">
      <c r="A54" s="115" t="s">
        <v>330</v>
      </c>
      <c r="B54" s="115" t="s">
        <v>255</v>
      </c>
      <c r="C54" s="116" t="n">
        <v>0.01</v>
      </c>
      <c r="D54" s="116" t="n">
        <v>0.01</v>
      </c>
      <c r="E54" s="116" t="n">
        <v>0.01</v>
      </c>
      <c r="F54" s="116" t="n">
        <v>0.01</v>
      </c>
      <c r="G54" s="116" t="s">
        <v>331</v>
      </c>
      <c r="H54" s="117" t="n">
        <v>105000</v>
      </c>
      <c r="I54" s="115" t="s">
        <v>40</v>
      </c>
      <c r="J54" s="125"/>
      <c r="K54" s="125"/>
      <c r="L54" s="125"/>
    </row>
    <row r="55" customFormat="false" ht="10.5" hidden="false" customHeight="true" outlineLevel="0" collapsed="false">
      <c r="A55" s="115" t="s">
        <v>332</v>
      </c>
      <c r="B55" s="115" t="s">
        <v>222</v>
      </c>
      <c r="C55" s="116" t="n">
        <v>0</v>
      </c>
      <c r="D55" s="116" t="n">
        <v>0</v>
      </c>
      <c r="E55" s="116" t="n">
        <v>0</v>
      </c>
      <c r="F55" s="116" t="n">
        <v>0</v>
      </c>
      <c r="G55" s="116" t="s">
        <v>333</v>
      </c>
      <c r="H55" s="117" t="n">
        <v>7300000</v>
      </c>
      <c r="I55" s="115" t="s">
        <v>40</v>
      </c>
      <c r="J55" s="125"/>
      <c r="K55" s="125"/>
      <c r="L55" s="125"/>
    </row>
    <row r="56" customFormat="false" ht="14.25" hidden="false" customHeight="true" outlineLevel="0" collapsed="false">
      <c r="A56" s="115" t="s">
        <v>334</v>
      </c>
      <c r="B56" s="115" t="s">
        <v>255</v>
      </c>
      <c r="C56" s="116" t="n">
        <v>0</v>
      </c>
      <c r="D56" s="116" t="n">
        <v>0</v>
      </c>
      <c r="E56" s="116" t="n">
        <v>0</v>
      </c>
      <c r="F56" s="116" t="n">
        <v>0</v>
      </c>
      <c r="G56" s="116" t="s">
        <v>335</v>
      </c>
      <c r="H56" s="117" t="n">
        <v>30000</v>
      </c>
      <c r="I56" s="115" t="s">
        <v>40</v>
      </c>
      <c r="J56" s="125"/>
      <c r="K56" s="125"/>
      <c r="L56" s="125"/>
    </row>
    <row r="57" customFormat="false" ht="14.25" hidden="false" customHeight="true" outlineLevel="0" collapsed="false">
      <c r="A57" s="115" t="s">
        <v>336</v>
      </c>
      <c r="B57" s="118" t="n">
        <v>37043</v>
      </c>
      <c r="C57" s="116" t="n">
        <v>0</v>
      </c>
      <c r="D57" s="116" t="n">
        <v>0</v>
      </c>
      <c r="E57" s="116" t="n">
        <v>0</v>
      </c>
      <c r="F57" s="116" t="n">
        <v>0</v>
      </c>
      <c r="G57" s="116" t="s">
        <v>258</v>
      </c>
      <c r="H57" s="117" t="n">
        <v>750000</v>
      </c>
      <c r="I57" s="115" t="s">
        <v>40</v>
      </c>
      <c r="J57" s="125"/>
      <c r="K57" s="125"/>
      <c r="L57" s="125"/>
    </row>
    <row r="58" customFormat="false" ht="14.25" hidden="false" customHeight="true" outlineLevel="0" collapsed="false">
      <c r="A58" s="115" t="s">
        <v>337</v>
      </c>
      <c r="B58" s="115" t="s">
        <v>255</v>
      </c>
      <c r="C58" s="116" t="n">
        <v>0.003</v>
      </c>
      <c r="D58" s="116" t="n">
        <v>0.003</v>
      </c>
      <c r="E58" s="116" t="n">
        <v>0.003</v>
      </c>
      <c r="F58" s="116" t="n">
        <v>0.003</v>
      </c>
      <c r="G58" s="116" t="s">
        <v>338</v>
      </c>
      <c r="H58" s="117" t="n">
        <v>30000</v>
      </c>
      <c r="I58" s="115" t="s">
        <v>40</v>
      </c>
      <c r="J58" s="125"/>
      <c r="K58" s="125"/>
      <c r="L58" s="125"/>
    </row>
    <row r="59" customFormat="false" ht="10.5" hidden="false" customHeight="true" outlineLevel="0" collapsed="false">
      <c r="A59" s="115" t="s">
        <v>339</v>
      </c>
      <c r="B59" s="115" t="s">
        <v>255</v>
      </c>
      <c r="C59" s="116" t="n">
        <v>0</v>
      </c>
      <c r="D59" s="116" t="n">
        <v>0</v>
      </c>
      <c r="E59" s="116" t="n">
        <v>0</v>
      </c>
      <c r="F59" s="116" t="n">
        <v>0</v>
      </c>
      <c r="G59" s="116" t="s">
        <v>340</v>
      </c>
      <c r="H59" s="117" t="n">
        <v>60000</v>
      </c>
      <c r="I59" s="115" t="s">
        <v>40</v>
      </c>
      <c r="J59" s="125"/>
      <c r="K59" s="125"/>
      <c r="L59" s="125"/>
    </row>
    <row r="60" customFormat="false" ht="14.25" hidden="false" customHeight="true" outlineLevel="0" collapsed="false">
      <c r="A60" s="115" t="s">
        <v>341</v>
      </c>
      <c r="B60" s="115" t="s">
        <v>255</v>
      </c>
      <c r="C60" s="116" t="n">
        <v>0</v>
      </c>
      <c r="D60" s="116" t="n">
        <v>0</v>
      </c>
      <c r="E60" s="116" t="n">
        <v>0</v>
      </c>
      <c r="F60" s="116" t="n">
        <v>0</v>
      </c>
      <c r="G60" s="116" t="s">
        <v>342</v>
      </c>
      <c r="H60" s="117" t="n">
        <v>300000</v>
      </c>
      <c r="I60" s="115" t="s">
        <v>40</v>
      </c>
      <c r="J60" s="125"/>
      <c r="K60" s="125"/>
      <c r="L60" s="125"/>
    </row>
    <row r="61" customFormat="false" ht="14.25" hidden="false" customHeight="true" outlineLevel="0" collapsed="false">
      <c r="A61" s="115" t="s">
        <v>343</v>
      </c>
      <c r="B61" s="115" t="s">
        <v>255</v>
      </c>
      <c r="C61" s="116" t="n">
        <v>0</v>
      </c>
      <c r="D61" s="116" t="n">
        <v>0</v>
      </c>
      <c r="E61" s="116" t="n">
        <v>0</v>
      </c>
      <c r="F61" s="116" t="n">
        <v>0</v>
      </c>
      <c r="G61" s="116" t="s">
        <v>264</v>
      </c>
      <c r="H61" s="117" t="n">
        <v>30000</v>
      </c>
      <c r="I61" s="115" t="s">
        <v>40</v>
      </c>
      <c r="J61" s="125"/>
      <c r="K61" s="125"/>
      <c r="L61" s="125"/>
    </row>
    <row r="62" customFormat="false" ht="14.25" hidden="false" customHeight="true" outlineLevel="0" collapsed="false">
      <c r="A62" s="115" t="s">
        <v>344</v>
      </c>
      <c r="B62" s="115" t="s">
        <v>255</v>
      </c>
      <c r="C62" s="116" t="n">
        <v>0</v>
      </c>
      <c r="D62" s="116" t="n">
        <v>0</v>
      </c>
      <c r="E62" s="116" t="n">
        <v>0</v>
      </c>
      <c r="F62" s="116" t="n">
        <v>0</v>
      </c>
      <c r="G62" s="116" t="s">
        <v>345</v>
      </c>
      <c r="H62" s="117" t="n">
        <v>45000</v>
      </c>
      <c r="I62" s="115" t="s">
        <v>40</v>
      </c>
      <c r="J62" s="125"/>
      <c r="K62" s="125"/>
      <c r="L62" s="125"/>
    </row>
    <row r="63" customFormat="false" ht="14.25" hidden="false" customHeight="true" outlineLevel="0" collapsed="false">
      <c r="A63" s="115" t="s">
        <v>346</v>
      </c>
      <c r="B63" s="115" t="s">
        <v>255</v>
      </c>
      <c r="C63" s="116" t="n">
        <v>0.005</v>
      </c>
      <c r="D63" s="116" t="n">
        <v>0.005</v>
      </c>
      <c r="E63" s="116" t="n">
        <v>0.005</v>
      </c>
      <c r="F63" s="116" t="n">
        <v>0.005</v>
      </c>
      <c r="G63" s="116" t="s">
        <v>321</v>
      </c>
      <c r="H63" s="117" t="n">
        <v>60000</v>
      </c>
      <c r="I63" s="115" t="s">
        <v>40</v>
      </c>
      <c r="J63" s="125"/>
      <c r="K63" s="125"/>
      <c r="L63" s="125"/>
    </row>
    <row r="64" customFormat="false" ht="13.5" hidden="false" customHeight="true" outlineLevel="0" collapsed="false">
      <c r="A64" s="115" t="s">
        <v>347</v>
      </c>
      <c r="B64" s="118" t="n">
        <v>37043</v>
      </c>
      <c r="C64" s="116" t="n">
        <v>0</v>
      </c>
      <c r="D64" s="116" t="n">
        <v>0</v>
      </c>
      <c r="E64" s="116" t="n">
        <v>0</v>
      </c>
      <c r="F64" s="116" t="n">
        <v>0</v>
      </c>
      <c r="G64" s="116" t="s">
        <v>196</v>
      </c>
      <c r="H64" s="117" t="n">
        <v>150000</v>
      </c>
      <c r="I64" s="115" t="s">
        <v>40</v>
      </c>
      <c r="J64" s="125"/>
      <c r="K64" s="125"/>
      <c r="L64" s="125"/>
    </row>
    <row r="65" customFormat="false" ht="14.25" hidden="false" customHeight="true" outlineLevel="0" collapsed="false">
      <c r="A65" s="115" t="s">
        <v>348</v>
      </c>
      <c r="B65" s="115" t="s">
        <v>349</v>
      </c>
      <c r="C65" s="116" t="n">
        <v>0</v>
      </c>
      <c r="D65" s="116" t="n">
        <v>0</v>
      </c>
      <c r="E65" s="116" t="n">
        <v>0</v>
      </c>
      <c r="F65" s="116" t="n">
        <v>0</v>
      </c>
      <c r="G65" s="116" t="s">
        <v>258</v>
      </c>
      <c r="H65" s="117" t="n">
        <v>2460000</v>
      </c>
      <c r="I65" s="115" t="s">
        <v>40</v>
      </c>
    </row>
    <row r="66" customFormat="false" ht="14.25" hidden="false" customHeight="true" outlineLevel="0" collapsed="false">
      <c r="A66" s="115" t="s">
        <v>350</v>
      </c>
      <c r="B66" s="115" t="s">
        <v>255</v>
      </c>
      <c r="C66" s="116" t="n">
        <v>0</v>
      </c>
      <c r="D66" s="116" t="n">
        <v>0</v>
      </c>
      <c r="E66" s="116" t="n">
        <v>0</v>
      </c>
      <c r="F66" s="116" t="n">
        <v>0</v>
      </c>
      <c r="G66" s="116" t="s">
        <v>351</v>
      </c>
      <c r="H66" s="117" t="n">
        <v>30000</v>
      </c>
      <c r="I66" s="115" t="s">
        <v>40</v>
      </c>
    </row>
    <row r="67" customFormat="false" ht="14.25" hidden="false" customHeight="true" outlineLevel="0" collapsed="false">
      <c r="A67" s="115" t="s">
        <v>352</v>
      </c>
      <c r="B67" s="115" t="s">
        <v>255</v>
      </c>
      <c r="C67" s="116" t="n">
        <v>-0.003</v>
      </c>
      <c r="D67" s="116" t="n">
        <v>0</v>
      </c>
      <c r="E67" s="116" t="n">
        <v>-0.001</v>
      </c>
      <c r="F67" s="116" t="n">
        <v>-0.003</v>
      </c>
      <c r="G67" s="116" t="s">
        <v>182</v>
      </c>
      <c r="H67" s="117" t="n">
        <v>300000</v>
      </c>
      <c r="I67" s="115" t="s">
        <v>40</v>
      </c>
    </row>
    <row r="68" customFormat="false" ht="14.25" hidden="false" customHeight="true" outlineLevel="0" collapsed="false">
      <c r="A68" s="115" t="s">
        <v>353</v>
      </c>
      <c r="B68" s="118" t="n">
        <v>37043</v>
      </c>
      <c r="C68" s="116" t="n">
        <v>0</v>
      </c>
      <c r="D68" s="116" t="n">
        <v>0</v>
      </c>
      <c r="E68" s="116" t="n">
        <v>0</v>
      </c>
      <c r="F68" s="116" t="n">
        <v>0</v>
      </c>
      <c r="G68" s="116" t="s">
        <v>354</v>
      </c>
      <c r="H68" s="117" t="n">
        <v>1200000</v>
      </c>
      <c r="I68" s="115" t="s">
        <v>40</v>
      </c>
    </row>
    <row r="69" customFormat="false" ht="14.25" hidden="false" customHeight="true" outlineLevel="0" collapsed="false">
      <c r="A69" s="115" t="s">
        <v>355</v>
      </c>
      <c r="B69" s="115" t="s">
        <v>328</v>
      </c>
      <c r="C69" s="116" t="n">
        <v>0</v>
      </c>
      <c r="D69" s="116" t="n">
        <v>0</v>
      </c>
      <c r="E69" s="116" t="n">
        <v>0</v>
      </c>
      <c r="F69" s="116" t="n">
        <v>0</v>
      </c>
      <c r="G69" s="116" t="s">
        <v>356</v>
      </c>
      <c r="H69" s="117" t="n">
        <v>3060000</v>
      </c>
      <c r="I69" s="115" t="s">
        <v>40</v>
      </c>
    </row>
    <row r="70" customFormat="false" ht="22.5" hidden="false" customHeight="false" outlineLevel="0" collapsed="false">
      <c r="A70" s="115" t="s">
        <v>357</v>
      </c>
      <c r="B70" s="115" t="s">
        <v>255</v>
      </c>
      <c r="C70" s="116" t="n">
        <v>0</v>
      </c>
      <c r="D70" s="116" t="n">
        <v>0</v>
      </c>
      <c r="E70" s="116" t="n">
        <v>0</v>
      </c>
      <c r="F70" s="116" t="n">
        <v>0</v>
      </c>
      <c r="G70" s="116" t="s">
        <v>358</v>
      </c>
      <c r="H70" s="117" t="n">
        <v>90000</v>
      </c>
      <c r="I70" s="115" t="s">
        <v>40</v>
      </c>
    </row>
    <row r="71" customFormat="false" ht="22.5" hidden="false" customHeight="false" outlineLevel="0" collapsed="false">
      <c r="A71" s="115" t="s">
        <v>359</v>
      </c>
      <c r="B71" s="118" t="n">
        <v>37043</v>
      </c>
      <c r="C71" s="116" t="n">
        <v>0</v>
      </c>
      <c r="D71" s="116" t="n">
        <v>0</v>
      </c>
      <c r="E71" s="116" t="n">
        <v>0</v>
      </c>
      <c r="F71" s="116" t="n">
        <v>0</v>
      </c>
      <c r="G71" s="116" t="s">
        <v>360</v>
      </c>
      <c r="H71" s="117" t="n">
        <v>750000</v>
      </c>
      <c r="I71" s="115" t="s">
        <v>40</v>
      </c>
    </row>
    <row r="72" customFormat="false" ht="22.5" hidden="false" customHeight="false" outlineLevel="0" collapsed="false">
      <c r="A72" s="115" t="s">
        <v>361</v>
      </c>
      <c r="B72" s="115" t="s">
        <v>328</v>
      </c>
      <c r="C72" s="116" t="n">
        <v>0</v>
      </c>
      <c r="D72" s="116" t="n">
        <v>0</v>
      </c>
      <c r="E72" s="116" t="n">
        <v>0</v>
      </c>
      <c r="F72" s="116" t="n">
        <v>0</v>
      </c>
      <c r="G72" s="116" t="s">
        <v>362</v>
      </c>
      <c r="H72" s="117" t="n">
        <v>3825000</v>
      </c>
      <c r="I72" s="115" t="s">
        <v>40</v>
      </c>
    </row>
    <row r="73" customFormat="false" ht="22.5" hidden="false" customHeight="false" outlineLevel="0" collapsed="false">
      <c r="A73" s="115" t="s">
        <v>363</v>
      </c>
      <c r="B73" s="115" t="s">
        <v>255</v>
      </c>
      <c r="C73" s="116" t="n">
        <v>0</v>
      </c>
      <c r="D73" s="116" t="n">
        <v>0</v>
      </c>
      <c r="E73" s="116" t="n">
        <v>0</v>
      </c>
      <c r="F73" s="116" t="n">
        <v>0</v>
      </c>
      <c r="G73" s="116" t="s">
        <v>364</v>
      </c>
      <c r="H73" s="117" t="n">
        <v>37500</v>
      </c>
      <c r="I73" s="115" t="s">
        <v>40</v>
      </c>
    </row>
    <row r="74" customFormat="false" ht="22.5" hidden="false" customHeight="false" outlineLevel="0" collapsed="false">
      <c r="A74" s="115" t="s">
        <v>365</v>
      </c>
      <c r="B74" s="115" t="s">
        <v>255</v>
      </c>
      <c r="C74" s="116" t="n">
        <v>0</v>
      </c>
      <c r="D74" s="116" t="n">
        <v>0</v>
      </c>
      <c r="E74" s="116" t="n">
        <v>0</v>
      </c>
      <c r="F74" s="116" t="n">
        <v>0</v>
      </c>
      <c r="G74" s="116" t="s">
        <v>366</v>
      </c>
      <c r="H74" s="117" t="n">
        <v>15000</v>
      </c>
      <c r="I74" s="115" t="s">
        <v>40</v>
      </c>
    </row>
    <row r="75" customFormat="false" ht="22.5" hidden="false" customHeight="false" outlineLevel="0" collapsed="false">
      <c r="A75" s="115" t="s">
        <v>367</v>
      </c>
      <c r="B75" s="115" t="s">
        <v>255</v>
      </c>
      <c r="C75" s="116" t="n">
        <v>0.003</v>
      </c>
      <c r="D75" s="116" t="n">
        <v>0.003</v>
      </c>
      <c r="E75" s="116" t="n">
        <v>0.003</v>
      </c>
      <c r="F75" s="116" t="n">
        <v>0.003</v>
      </c>
      <c r="G75" s="116" t="s">
        <v>368</v>
      </c>
      <c r="H75" s="117" t="n">
        <v>105000</v>
      </c>
      <c r="I75" s="115" t="s">
        <v>40</v>
      </c>
    </row>
    <row r="76" customFormat="false" ht="22.5" hidden="false" customHeight="false" outlineLevel="0" collapsed="false">
      <c r="A76" s="115" t="s">
        <v>369</v>
      </c>
      <c r="B76" s="115" t="s">
        <v>255</v>
      </c>
      <c r="C76" s="116" t="n">
        <v>0</v>
      </c>
      <c r="D76" s="116" t="n">
        <v>0</v>
      </c>
      <c r="E76" s="116" t="n">
        <v>0</v>
      </c>
      <c r="F76" s="116" t="n">
        <v>0</v>
      </c>
      <c r="G76" s="116" t="s">
        <v>351</v>
      </c>
      <c r="H76" s="117" t="n">
        <v>60000</v>
      </c>
      <c r="I76" s="115" t="s">
        <v>40</v>
      </c>
    </row>
    <row r="77" customFormat="false" ht="22.5" hidden="false" customHeight="false" outlineLevel="0" collapsed="false">
      <c r="A77" s="115" t="s">
        <v>370</v>
      </c>
      <c r="B77" s="115" t="s">
        <v>255</v>
      </c>
      <c r="C77" s="116" t="n">
        <v>0</v>
      </c>
      <c r="D77" s="116" t="n">
        <v>0</v>
      </c>
      <c r="E77" s="116" t="n">
        <v>0</v>
      </c>
      <c r="F77" s="116" t="n">
        <v>0</v>
      </c>
      <c r="G77" s="116" t="s">
        <v>371</v>
      </c>
      <c r="H77" s="117" t="n">
        <v>82500</v>
      </c>
      <c r="I77" s="115" t="s">
        <v>40</v>
      </c>
    </row>
    <row r="78" customFormat="false" ht="22.5" hidden="false" customHeight="false" outlineLevel="0" collapsed="false">
      <c r="A78" s="115" t="s">
        <v>372</v>
      </c>
      <c r="B78" s="118" t="n">
        <v>37043</v>
      </c>
      <c r="C78" s="116" t="n">
        <v>0</v>
      </c>
      <c r="D78" s="116" t="n">
        <v>0</v>
      </c>
      <c r="E78" s="116" t="n">
        <v>0</v>
      </c>
      <c r="F78" s="116" t="n">
        <v>0</v>
      </c>
      <c r="G78" s="116" t="s">
        <v>373</v>
      </c>
      <c r="H78" s="117" t="n">
        <v>1500000</v>
      </c>
      <c r="I78" s="115" t="s">
        <v>40</v>
      </c>
    </row>
    <row r="79" customFormat="false" ht="22.5" hidden="false" customHeight="false" outlineLevel="0" collapsed="false">
      <c r="A79" s="115" t="s">
        <v>374</v>
      </c>
      <c r="B79" s="115" t="s">
        <v>255</v>
      </c>
      <c r="C79" s="116" t="n">
        <v>0.03</v>
      </c>
      <c r="D79" s="116" t="n">
        <v>0.03</v>
      </c>
      <c r="E79" s="116" t="n">
        <v>0.03</v>
      </c>
      <c r="F79" s="116" t="n">
        <v>0.03</v>
      </c>
      <c r="G79" s="116" t="s">
        <v>340</v>
      </c>
      <c r="H79" s="117" t="n">
        <v>30000</v>
      </c>
      <c r="I79" s="115" t="s">
        <v>40</v>
      </c>
    </row>
    <row r="80" customFormat="false" ht="22.5" hidden="false" customHeight="false" outlineLevel="0" collapsed="false">
      <c r="A80" s="115" t="s">
        <v>375</v>
      </c>
      <c r="B80" s="115" t="s">
        <v>222</v>
      </c>
      <c r="C80" s="116" t="n">
        <v>0</v>
      </c>
      <c r="D80" s="116" t="n">
        <v>0</v>
      </c>
      <c r="E80" s="116" t="n">
        <v>0</v>
      </c>
      <c r="F80" s="116" t="n">
        <v>0</v>
      </c>
      <c r="G80" s="116" t="s">
        <v>376</v>
      </c>
      <c r="H80" s="117" t="n">
        <v>20000</v>
      </c>
      <c r="I80" s="115" t="s">
        <v>40</v>
      </c>
    </row>
    <row r="81" customFormat="false" ht="22.5" hidden="false" customHeight="false" outlineLevel="0" collapsed="false">
      <c r="A81" s="115" t="s">
        <v>377</v>
      </c>
      <c r="B81" s="115" t="s">
        <v>255</v>
      </c>
      <c r="C81" s="116" t="n">
        <v>0.005</v>
      </c>
      <c r="D81" s="116" t="n">
        <v>0.008</v>
      </c>
      <c r="E81" s="116" t="n">
        <v>0.007</v>
      </c>
      <c r="F81" s="116" t="n">
        <v>0.005</v>
      </c>
      <c r="G81" s="116" t="s">
        <v>378</v>
      </c>
      <c r="H81" s="117" t="n">
        <v>195000</v>
      </c>
      <c r="I81" s="115" t="s">
        <v>40</v>
      </c>
    </row>
    <row r="82" customFormat="false" ht="22.5" hidden="false" customHeight="false" outlineLevel="0" collapsed="false">
      <c r="A82" s="115" t="s">
        <v>379</v>
      </c>
      <c r="B82" s="115" t="s">
        <v>255</v>
      </c>
      <c r="C82" s="116" t="n">
        <v>0</v>
      </c>
      <c r="D82" s="116" t="n">
        <v>0</v>
      </c>
      <c r="E82" s="116" t="n">
        <v>0</v>
      </c>
      <c r="F82" s="116" t="n">
        <v>0</v>
      </c>
      <c r="G82" s="116" t="s">
        <v>380</v>
      </c>
      <c r="H82" s="117" t="n">
        <v>30000</v>
      </c>
      <c r="I82" s="115" t="s">
        <v>40</v>
      </c>
    </row>
    <row r="83" customFormat="false" ht="22.5" hidden="false" customHeight="false" outlineLevel="0" collapsed="false">
      <c r="A83" s="115" t="s">
        <v>381</v>
      </c>
      <c r="B83" s="118" t="n">
        <v>37043</v>
      </c>
      <c r="C83" s="116" t="n">
        <v>0</v>
      </c>
      <c r="D83" s="116" t="n">
        <v>0</v>
      </c>
      <c r="E83" s="116" t="n">
        <v>0</v>
      </c>
      <c r="F83" s="116" t="n">
        <v>0</v>
      </c>
      <c r="G83" s="116" t="s">
        <v>142</v>
      </c>
      <c r="H83" s="117" t="n">
        <v>1200000</v>
      </c>
      <c r="I83" s="115" t="s">
        <v>40</v>
      </c>
    </row>
    <row r="84" customFormat="false" ht="14.25" hidden="false" customHeight="true" outlineLevel="0" collapsed="false">
      <c r="A84" s="114" t="s">
        <v>382</v>
      </c>
      <c r="B84" s="114"/>
      <c r="C84" s="114"/>
      <c r="D84" s="114"/>
      <c r="E84" s="114"/>
      <c r="F84" s="114"/>
      <c r="G84" s="114"/>
      <c r="H84" s="114"/>
      <c r="I84" s="114"/>
    </row>
    <row r="85" customFormat="false" ht="22.5" hidden="false" customHeight="false" outlineLevel="0" collapsed="false">
      <c r="A85" s="115" t="s">
        <v>383</v>
      </c>
      <c r="B85" s="115" t="s">
        <v>328</v>
      </c>
      <c r="C85" s="116" t="n">
        <v>-0.008</v>
      </c>
      <c r="D85" s="116" t="n">
        <v>-0.008</v>
      </c>
      <c r="E85" s="116" t="n">
        <v>-0.008</v>
      </c>
      <c r="F85" s="116" t="n">
        <v>-0.008</v>
      </c>
      <c r="G85" s="116" t="s">
        <v>384</v>
      </c>
      <c r="H85" s="117" t="n">
        <v>765000</v>
      </c>
      <c r="I85" s="115" t="s">
        <v>40</v>
      </c>
    </row>
    <row r="86" customFormat="false" ht="22.5" hidden="false" customHeight="false" outlineLevel="0" collapsed="false">
      <c r="A86" s="115" t="s">
        <v>385</v>
      </c>
      <c r="B86" s="118" t="n">
        <v>37043</v>
      </c>
      <c r="C86" s="116" t="n">
        <v>-0.008</v>
      </c>
      <c r="D86" s="116" t="n">
        <v>-0.008</v>
      </c>
      <c r="E86" s="116" t="n">
        <v>-0.008</v>
      </c>
      <c r="F86" s="116" t="n">
        <v>-0.008</v>
      </c>
      <c r="G86" s="116" t="s">
        <v>266</v>
      </c>
      <c r="H86" s="117" t="n">
        <v>300000</v>
      </c>
      <c r="I86" s="115" t="s">
        <v>40</v>
      </c>
    </row>
    <row r="87" customFormat="false" ht="22.5" hidden="false" customHeight="false" outlineLevel="0" collapsed="false">
      <c r="A87" s="115" t="s">
        <v>386</v>
      </c>
      <c r="B87" s="118" t="n">
        <v>37043</v>
      </c>
      <c r="C87" s="116" t="n">
        <v>-0.01</v>
      </c>
      <c r="D87" s="116" t="n">
        <v>-0.01</v>
      </c>
      <c r="E87" s="116" t="n">
        <v>-0.01</v>
      </c>
      <c r="F87" s="116" t="n">
        <v>-0.01</v>
      </c>
      <c r="G87" s="116" t="s">
        <v>387</v>
      </c>
      <c r="H87" s="117" t="n">
        <v>300000</v>
      </c>
      <c r="I87" s="115" t="s">
        <v>40</v>
      </c>
    </row>
    <row r="88" customFormat="false" ht="22.5" hidden="false" customHeight="false" outlineLevel="0" collapsed="false">
      <c r="A88" s="115" t="s">
        <v>388</v>
      </c>
      <c r="B88" s="115" t="s">
        <v>389</v>
      </c>
      <c r="C88" s="116" t="n">
        <v>0.005</v>
      </c>
      <c r="D88" s="116" t="n">
        <v>0.005</v>
      </c>
      <c r="E88" s="116" t="n">
        <v>0.005</v>
      </c>
      <c r="F88" s="116" t="n">
        <v>0.005</v>
      </c>
      <c r="G88" s="116" t="s">
        <v>390</v>
      </c>
      <c r="H88" s="117" t="n">
        <v>16610000</v>
      </c>
      <c r="I88" s="115" t="s">
        <v>40</v>
      </c>
    </row>
    <row r="89" customFormat="false" ht="22.5" hidden="false" customHeight="false" outlineLevel="0" collapsed="false">
      <c r="A89" s="115" t="s">
        <v>391</v>
      </c>
      <c r="B89" s="118" t="n">
        <v>37043</v>
      </c>
      <c r="C89" s="116" t="n">
        <v>0.005</v>
      </c>
      <c r="D89" s="116" t="n">
        <v>0.01</v>
      </c>
      <c r="E89" s="116" t="n">
        <v>0.007</v>
      </c>
      <c r="F89" s="116" t="n">
        <v>0.005</v>
      </c>
      <c r="G89" s="116" t="s">
        <v>285</v>
      </c>
      <c r="H89" s="117" t="n">
        <v>450000</v>
      </c>
      <c r="I89" s="115" t="s">
        <v>40</v>
      </c>
    </row>
    <row r="90" customFormat="false" ht="22.5" hidden="false" customHeight="false" outlineLevel="0" collapsed="false">
      <c r="A90" s="115" t="s">
        <v>392</v>
      </c>
      <c r="B90" s="115" t="s">
        <v>328</v>
      </c>
      <c r="C90" s="116" t="n">
        <v>-0.015</v>
      </c>
      <c r="D90" s="116" t="n">
        <v>-0.015</v>
      </c>
      <c r="E90" s="116" t="n">
        <v>-0.015</v>
      </c>
      <c r="F90" s="116" t="n">
        <v>-0.015</v>
      </c>
      <c r="G90" s="116" t="s">
        <v>393</v>
      </c>
      <c r="H90" s="117" t="n">
        <v>3060000</v>
      </c>
      <c r="I90" s="115" t="s">
        <v>40</v>
      </c>
    </row>
    <row r="91" customFormat="false" ht="22.5" hidden="false" customHeight="false" outlineLevel="0" collapsed="false">
      <c r="A91" s="115" t="s">
        <v>394</v>
      </c>
      <c r="B91" s="115" t="s">
        <v>389</v>
      </c>
      <c r="C91" s="116" t="n">
        <v>0.003</v>
      </c>
      <c r="D91" s="116" t="n">
        <v>0.003</v>
      </c>
      <c r="E91" s="116" t="n">
        <v>0.003</v>
      </c>
      <c r="F91" s="116" t="n">
        <v>0.003</v>
      </c>
      <c r="G91" s="116" t="s">
        <v>390</v>
      </c>
      <c r="H91" s="117" t="n">
        <v>4530000</v>
      </c>
      <c r="I91" s="115" t="s">
        <v>40</v>
      </c>
    </row>
    <row r="92" customFormat="false" ht="22.5" hidden="false" customHeight="false" outlineLevel="0" collapsed="false">
      <c r="A92" s="115" t="s">
        <v>395</v>
      </c>
      <c r="B92" s="118" t="n">
        <v>37043</v>
      </c>
      <c r="C92" s="116" t="n">
        <v>-0.005</v>
      </c>
      <c r="D92" s="116" t="n">
        <v>-0.005</v>
      </c>
      <c r="E92" s="116" t="n">
        <v>-0.005</v>
      </c>
      <c r="F92" s="116" t="n">
        <v>-0.005</v>
      </c>
      <c r="G92" s="116" t="s">
        <v>308</v>
      </c>
      <c r="H92" s="117" t="n">
        <v>2400000</v>
      </c>
      <c r="I92" s="115" t="s">
        <v>40</v>
      </c>
    </row>
    <row r="93" customFormat="false" ht="22.5" hidden="false" customHeight="false" outlineLevel="0" collapsed="false">
      <c r="A93" s="115" t="s">
        <v>396</v>
      </c>
      <c r="B93" s="115" t="s">
        <v>389</v>
      </c>
      <c r="C93" s="116" t="n">
        <v>0.003</v>
      </c>
      <c r="D93" s="116" t="n">
        <v>0.003</v>
      </c>
      <c r="E93" s="116" t="n">
        <v>0.003</v>
      </c>
      <c r="F93" s="116" t="n">
        <v>0.003</v>
      </c>
      <c r="G93" s="116" t="s">
        <v>397</v>
      </c>
      <c r="H93" s="117" t="n">
        <v>39260000</v>
      </c>
      <c r="I93" s="115" t="s">
        <v>40</v>
      </c>
    </row>
    <row r="94" customFormat="false" ht="22.5" hidden="false" customHeight="false" outlineLevel="0" collapsed="false">
      <c r="A94" s="115" t="s">
        <v>398</v>
      </c>
      <c r="B94" s="118" t="n">
        <v>37043</v>
      </c>
      <c r="C94" s="116" t="n">
        <v>-0.005</v>
      </c>
      <c r="D94" s="116" t="n">
        <v>-0.005</v>
      </c>
      <c r="E94" s="116" t="n">
        <v>-0.005</v>
      </c>
      <c r="F94" s="116" t="n">
        <v>-0.005</v>
      </c>
      <c r="G94" s="116" t="s">
        <v>399</v>
      </c>
      <c r="H94" s="117" t="n">
        <v>9000000</v>
      </c>
      <c r="I94" s="115" t="s">
        <v>40</v>
      </c>
    </row>
    <row r="95" customFormat="false" ht="22.5" hidden="false" customHeight="false" outlineLevel="0" collapsed="false">
      <c r="A95" s="115" t="s">
        <v>400</v>
      </c>
      <c r="B95" s="115" t="s">
        <v>328</v>
      </c>
      <c r="C95" s="116" t="n">
        <v>-0.005</v>
      </c>
      <c r="D95" s="116" t="n">
        <v>-0.005</v>
      </c>
      <c r="E95" s="116" t="n">
        <v>-0.005</v>
      </c>
      <c r="F95" s="116" t="n">
        <v>-0.005</v>
      </c>
      <c r="G95" s="116" t="s">
        <v>146</v>
      </c>
      <c r="H95" s="117" t="n">
        <v>36720000</v>
      </c>
      <c r="I95" s="115" t="s">
        <v>40</v>
      </c>
    </row>
    <row r="96" customFormat="false" ht="22.5" hidden="false" customHeight="false" outlineLevel="0" collapsed="false">
      <c r="A96" s="115" t="s">
        <v>401</v>
      </c>
      <c r="B96" s="115" t="s">
        <v>389</v>
      </c>
      <c r="C96" s="116" t="n">
        <v>0.003</v>
      </c>
      <c r="D96" s="116" t="n">
        <v>0.003</v>
      </c>
      <c r="E96" s="116" t="n">
        <v>0.003</v>
      </c>
      <c r="F96" s="116" t="n">
        <v>0.003</v>
      </c>
      <c r="G96" s="116" t="s">
        <v>397</v>
      </c>
      <c r="H96" s="117" t="n">
        <v>39260000</v>
      </c>
      <c r="I96" s="115" t="s">
        <v>40</v>
      </c>
    </row>
    <row r="97" customFormat="false" ht="22.5" hidden="false" customHeight="false" outlineLevel="0" collapsed="false">
      <c r="A97" s="115" t="s">
        <v>402</v>
      </c>
      <c r="B97" s="115" t="s">
        <v>389</v>
      </c>
      <c r="C97" s="116" t="n">
        <v>0.005</v>
      </c>
      <c r="D97" s="116" t="n">
        <v>0.005</v>
      </c>
      <c r="E97" s="116" t="n">
        <v>0.005</v>
      </c>
      <c r="F97" s="116" t="n">
        <v>0.005</v>
      </c>
      <c r="G97" s="116" t="s">
        <v>403</v>
      </c>
      <c r="H97" s="117" t="n">
        <v>8305000</v>
      </c>
      <c r="I97" s="115" t="s">
        <v>40</v>
      </c>
    </row>
    <row r="98" customFormat="false" ht="22.5" hidden="false" customHeight="false" outlineLevel="0" collapsed="false">
      <c r="A98" s="115" t="s">
        <v>404</v>
      </c>
      <c r="B98" s="118" t="n">
        <v>37165</v>
      </c>
      <c r="C98" s="116" t="n">
        <v>0.01</v>
      </c>
      <c r="D98" s="116" t="n">
        <v>0.01</v>
      </c>
      <c r="E98" s="116" t="n">
        <v>0.01</v>
      </c>
      <c r="F98" s="116" t="n">
        <v>0.01</v>
      </c>
      <c r="G98" s="116" t="s">
        <v>405</v>
      </c>
      <c r="H98" s="117" t="n">
        <v>310000</v>
      </c>
      <c r="I98" s="115" t="s">
        <v>40</v>
      </c>
    </row>
    <row r="99" customFormat="false" ht="22.5" hidden="false" customHeight="false" outlineLevel="0" collapsed="false">
      <c r="A99" s="115" t="s">
        <v>406</v>
      </c>
      <c r="B99" s="115" t="s">
        <v>328</v>
      </c>
      <c r="C99" s="116" t="n">
        <v>0.01</v>
      </c>
      <c r="D99" s="116" t="n">
        <v>0.01</v>
      </c>
      <c r="E99" s="116" t="n">
        <v>0.01</v>
      </c>
      <c r="F99" s="116" t="n">
        <v>0.01</v>
      </c>
      <c r="G99" s="116" t="s">
        <v>405</v>
      </c>
      <c r="H99" s="117" t="n">
        <v>765000</v>
      </c>
      <c r="I99" s="115" t="s">
        <v>40</v>
      </c>
    </row>
    <row r="100" customFormat="false" ht="14.25" hidden="false" customHeight="true" outlineLevel="0" collapsed="false">
      <c r="A100" s="114" t="s">
        <v>407</v>
      </c>
      <c r="B100" s="114"/>
      <c r="C100" s="114"/>
      <c r="D100" s="114"/>
      <c r="E100" s="114"/>
      <c r="F100" s="114"/>
      <c r="G100" s="114"/>
      <c r="H100" s="114"/>
      <c r="I100" s="114"/>
    </row>
    <row r="101" customFormat="false" ht="22.5" hidden="false" customHeight="false" outlineLevel="0" collapsed="false">
      <c r="A101" s="115" t="s">
        <v>408</v>
      </c>
      <c r="B101" s="118" t="n">
        <v>37165</v>
      </c>
      <c r="C101" s="116" t="n">
        <v>0.005</v>
      </c>
      <c r="D101" s="116" t="n">
        <v>0.005</v>
      </c>
      <c r="E101" s="116" t="n">
        <v>0.005</v>
      </c>
      <c r="F101" s="116" t="n">
        <v>0.005</v>
      </c>
      <c r="G101" s="116" t="s">
        <v>266</v>
      </c>
      <c r="H101" s="117" t="n">
        <v>310000</v>
      </c>
      <c r="I101" s="115" t="s">
        <v>40</v>
      </c>
    </row>
    <row r="102" customFormat="false" ht="14.25" hidden="false" customHeight="false" outlineLevel="0" collapsed="false">
      <c r="A102" s="115"/>
      <c r="B102" s="115"/>
      <c r="C102" s="116"/>
      <c r="D102" s="116"/>
      <c r="E102" s="116"/>
      <c r="F102" s="116"/>
      <c r="G102" s="116"/>
      <c r="H102" s="117"/>
      <c r="I102" s="115"/>
    </row>
    <row r="103" customFormat="false" ht="14.25" hidden="false" customHeight="false" outlineLevel="0" collapsed="false">
      <c r="A103" s="115"/>
      <c r="B103" s="115"/>
      <c r="C103" s="116"/>
      <c r="D103" s="116"/>
      <c r="E103" s="116"/>
      <c r="F103" s="116"/>
      <c r="G103" s="116"/>
      <c r="H103" s="117"/>
      <c r="I103" s="115"/>
    </row>
    <row r="104" customFormat="false" ht="14.25" hidden="false" customHeight="false" outlineLevel="0" collapsed="false">
      <c r="A104" s="115"/>
      <c r="B104" s="115"/>
      <c r="C104" s="116"/>
      <c r="D104" s="116"/>
      <c r="E104" s="116"/>
      <c r="F104" s="116"/>
      <c r="G104" s="116"/>
      <c r="H104" s="117"/>
      <c r="I104" s="115"/>
    </row>
    <row r="105" customFormat="false" ht="14.25" hidden="false" customHeight="false" outlineLevel="0" collapsed="false">
      <c r="A105" s="114"/>
      <c r="B105" s="114"/>
      <c r="C105" s="114"/>
      <c r="D105" s="114"/>
      <c r="E105" s="114"/>
      <c r="F105" s="114"/>
      <c r="G105" s="114"/>
      <c r="H105" s="114"/>
      <c r="I105" s="114"/>
    </row>
    <row r="106" customFormat="false" ht="14.25" hidden="false" customHeight="false" outlineLevel="0" collapsed="false">
      <c r="A106" s="115"/>
      <c r="B106" s="115"/>
      <c r="C106" s="116"/>
      <c r="D106" s="116"/>
      <c r="E106" s="116"/>
      <c r="F106" s="116"/>
      <c r="G106" s="116"/>
      <c r="H106" s="117"/>
      <c r="I106" s="115"/>
    </row>
    <row r="107" customFormat="false" ht="13.5" hidden="false" customHeight="false" outlineLevel="0" collapsed="false"/>
  </sheetData>
  <mergeCells count="13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51:I51"/>
    <mergeCell ref="A84:I84"/>
    <mergeCell ref="A100:I100"/>
    <mergeCell ref="A105:I10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23" t="s">
        <v>72</v>
      </c>
      <c r="F1" s="126"/>
      <c r="G1" s="55" t="s">
        <v>409</v>
      </c>
      <c r="H1" s="120" t="n">
        <f aca="false">SUM(H11:H959)</f>
        <v>144462500</v>
      </c>
    </row>
    <row r="2" customFormat="false" ht="15.75" hidden="false" customHeight="false" outlineLevel="0" collapsed="false">
      <c r="A2" s="47" t="s">
        <v>410</v>
      </c>
      <c r="F2" s="127"/>
      <c r="G2" s="124"/>
      <c r="H2" s="122"/>
    </row>
    <row r="3" customFormat="false" ht="12.75" hidden="false" customHeight="false" outlineLevel="0" collapsed="false">
      <c r="A3" s="38" t="n">
        <f aca="false">'E-Mail'!$B$2</f>
        <v>37022</v>
      </c>
      <c r="F3" s="127"/>
      <c r="G3" s="124"/>
      <c r="H3" s="122"/>
    </row>
    <row r="5" customFormat="false" ht="9.75" hidden="false" customHeight="true" outlineLevel="0" collapsed="false">
      <c r="A5" s="109" t="s">
        <v>411</v>
      </c>
      <c r="J5" s="125"/>
      <c r="K5" s="125"/>
    </row>
    <row r="6" customFormat="false" ht="9.75" hidden="false" customHeight="true" outlineLevel="0" collapsed="false">
      <c r="A6" s="109" t="s">
        <v>77</v>
      </c>
      <c r="J6" s="125"/>
      <c r="K6" s="125"/>
    </row>
    <row r="7" customFormat="false" ht="9.75" hidden="false" customHeight="true" outlineLevel="0" collapsed="false">
      <c r="A7" s="109" t="s">
        <v>78</v>
      </c>
      <c r="J7" s="125"/>
      <c r="K7" s="125"/>
    </row>
    <row r="8" customFormat="false" ht="9.75" hidden="false" customHeight="true" outlineLevel="0" collapsed="false">
      <c r="J8" s="125"/>
      <c r="K8" s="125"/>
    </row>
    <row r="9" customFormat="false" ht="13.5" hidden="false" customHeight="true" outlineLevel="0" collapsed="false">
      <c r="A9" s="110" t="s">
        <v>79</v>
      </c>
      <c r="B9" s="110" t="s">
        <v>80</v>
      </c>
      <c r="C9" s="111" t="s">
        <v>81</v>
      </c>
      <c r="D9" s="111" t="s">
        <v>82</v>
      </c>
      <c r="E9" s="112" t="s">
        <v>83</v>
      </c>
      <c r="F9" s="111" t="s">
        <v>84</v>
      </c>
      <c r="G9" s="111" t="s">
        <v>85</v>
      </c>
      <c r="H9" s="111" t="s">
        <v>3</v>
      </c>
      <c r="I9" s="110" t="s">
        <v>86</v>
      </c>
      <c r="J9" s="125"/>
      <c r="K9" s="125"/>
    </row>
    <row r="10" customFormat="false" ht="21.75" hidden="false" customHeight="false" outlineLevel="0" collapsed="false">
      <c r="A10" s="110"/>
      <c r="B10" s="110"/>
      <c r="C10" s="111"/>
      <c r="D10" s="111"/>
      <c r="E10" s="113" t="s">
        <v>87</v>
      </c>
      <c r="F10" s="111"/>
      <c r="G10" s="111"/>
      <c r="H10" s="111"/>
      <c r="I10" s="110"/>
      <c r="J10" s="125"/>
      <c r="K10" s="125"/>
    </row>
    <row r="11" customFormat="false" ht="10.5" hidden="false" customHeight="true" outlineLevel="0" collapsed="false">
      <c r="A11" s="114" t="s">
        <v>412</v>
      </c>
      <c r="B11" s="114"/>
      <c r="C11" s="114"/>
      <c r="D11" s="114"/>
      <c r="E11" s="114"/>
      <c r="F11" s="114"/>
      <c r="G11" s="114"/>
      <c r="H11" s="114"/>
      <c r="I11" s="114"/>
      <c r="J11" s="125"/>
      <c r="K11" s="125"/>
    </row>
    <row r="12" customFormat="false" ht="14.25" hidden="false" customHeight="true" outlineLevel="0" collapsed="false">
      <c r="A12" s="115" t="s">
        <v>413</v>
      </c>
      <c r="B12" s="115" t="s">
        <v>328</v>
      </c>
      <c r="C12" s="116" t="n">
        <v>0.175</v>
      </c>
      <c r="D12" s="116" t="n">
        <v>0.175</v>
      </c>
      <c r="E12" s="116" t="n">
        <v>0.175</v>
      </c>
      <c r="F12" s="116" t="n">
        <v>0.175</v>
      </c>
      <c r="G12" s="116" t="s">
        <v>287</v>
      </c>
      <c r="H12" s="117" t="n">
        <v>765000</v>
      </c>
      <c r="I12" s="115" t="s">
        <v>40</v>
      </c>
      <c r="J12" s="125"/>
      <c r="K12" s="125"/>
    </row>
    <row r="13" customFormat="false" ht="14.25" hidden="false" customHeight="true" outlineLevel="0" collapsed="false">
      <c r="A13" s="114" t="s">
        <v>50</v>
      </c>
      <c r="B13" s="114"/>
      <c r="C13" s="114"/>
      <c r="D13" s="114"/>
      <c r="E13" s="114"/>
      <c r="F13" s="114"/>
      <c r="G13" s="114"/>
      <c r="H13" s="114"/>
      <c r="I13" s="114"/>
      <c r="J13" s="125"/>
      <c r="K13" s="125"/>
    </row>
    <row r="14" customFormat="false" ht="14.25" hidden="false" customHeight="true" outlineLevel="0" collapsed="false">
      <c r="A14" s="115" t="s">
        <v>414</v>
      </c>
      <c r="B14" s="118" t="n">
        <v>37043</v>
      </c>
      <c r="C14" s="116" t="n">
        <v>-0.088</v>
      </c>
      <c r="D14" s="116" t="n">
        <v>-0.088</v>
      </c>
      <c r="E14" s="116" t="n">
        <v>-0.088</v>
      </c>
      <c r="F14" s="116" t="n">
        <v>-0.088</v>
      </c>
      <c r="G14" s="116" t="s">
        <v>324</v>
      </c>
      <c r="H14" s="117" t="n">
        <v>300000</v>
      </c>
      <c r="I14" s="115" t="s">
        <v>40</v>
      </c>
      <c r="J14" s="125"/>
      <c r="K14" s="125"/>
    </row>
    <row r="15" customFormat="false" ht="14.25" hidden="false" customHeight="true" outlineLevel="0" collapsed="false">
      <c r="A15" s="115" t="s">
        <v>415</v>
      </c>
      <c r="B15" s="115" t="s">
        <v>389</v>
      </c>
      <c r="C15" s="116" t="n">
        <v>-0.08</v>
      </c>
      <c r="D15" s="116" t="n">
        <v>-0.08</v>
      </c>
      <c r="E15" s="116" t="n">
        <v>-0.08</v>
      </c>
      <c r="F15" s="116" t="n">
        <v>-0.08</v>
      </c>
      <c r="G15" s="116" t="s">
        <v>416</v>
      </c>
      <c r="H15" s="117" t="n">
        <v>755000</v>
      </c>
      <c r="I15" s="115" t="s">
        <v>40</v>
      </c>
      <c r="J15" s="125"/>
      <c r="K15" s="125"/>
    </row>
    <row r="16" customFormat="false" ht="14.25" hidden="false" customHeight="true" outlineLevel="0" collapsed="false">
      <c r="A16" s="115" t="s">
        <v>417</v>
      </c>
      <c r="B16" s="118" t="n">
        <v>37043</v>
      </c>
      <c r="C16" s="116" t="n">
        <v>0.218</v>
      </c>
      <c r="D16" s="116" t="n">
        <v>0.218</v>
      </c>
      <c r="E16" s="116" t="n">
        <v>0.218</v>
      </c>
      <c r="F16" s="116" t="n">
        <v>0.218</v>
      </c>
      <c r="G16" s="116" t="s">
        <v>418</v>
      </c>
      <c r="H16" s="117" t="n">
        <v>150000</v>
      </c>
      <c r="I16" s="115" t="s">
        <v>40</v>
      </c>
      <c r="J16" s="125"/>
      <c r="K16" s="125"/>
    </row>
    <row r="17" customFormat="false" ht="14.25" hidden="false" customHeight="true" outlineLevel="0" collapsed="false">
      <c r="A17" s="115" t="s">
        <v>419</v>
      </c>
      <c r="B17" s="115" t="s">
        <v>389</v>
      </c>
      <c r="C17" s="116" t="n">
        <v>0.28</v>
      </c>
      <c r="D17" s="116" t="n">
        <v>0.283</v>
      </c>
      <c r="E17" s="116" t="n">
        <v>0.281</v>
      </c>
      <c r="F17" s="116" t="n">
        <v>0.28</v>
      </c>
      <c r="G17" s="116" t="s">
        <v>420</v>
      </c>
      <c r="H17" s="117" t="n">
        <v>8305000</v>
      </c>
      <c r="I17" s="115" t="s">
        <v>40</v>
      </c>
      <c r="J17" s="125"/>
      <c r="K17" s="125"/>
    </row>
    <row r="18" customFormat="false" ht="14.25" hidden="false" customHeight="true" outlineLevel="0" collapsed="false">
      <c r="A18" s="115" t="s">
        <v>421</v>
      </c>
      <c r="B18" s="118" t="n">
        <v>37043</v>
      </c>
      <c r="C18" s="116" t="n">
        <v>0.263</v>
      </c>
      <c r="D18" s="116" t="n">
        <v>0.263</v>
      </c>
      <c r="E18" s="116" t="n">
        <v>0.263</v>
      </c>
      <c r="F18" s="116" t="n">
        <v>0.263</v>
      </c>
      <c r="G18" s="116" t="s">
        <v>244</v>
      </c>
      <c r="H18" s="117" t="n">
        <v>300000</v>
      </c>
      <c r="I18" s="115" t="s">
        <v>40</v>
      </c>
      <c r="J18" s="125"/>
      <c r="K18" s="125"/>
    </row>
    <row r="19" customFormat="false" ht="14.25" hidden="false" customHeight="true" outlineLevel="0" collapsed="false">
      <c r="A19" s="115" t="s">
        <v>422</v>
      </c>
      <c r="B19" s="115" t="s">
        <v>328</v>
      </c>
      <c r="C19" s="116" t="n">
        <v>-0.003</v>
      </c>
      <c r="D19" s="116" t="n">
        <v>-0.003</v>
      </c>
      <c r="E19" s="116" t="n">
        <v>-0.003</v>
      </c>
      <c r="F19" s="116" t="n">
        <v>-0.003</v>
      </c>
      <c r="G19" s="116" t="s">
        <v>423</v>
      </c>
      <c r="H19" s="117" t="n">
        <v>1530000</v>
      </c>
      <c r="I19" s="115" t="s">
        <v>40</v>
      </c>
      <c r="J19" s="125"/>
      <c r="K19" s="125"/>
    </row>
    <row r="20" customFormat="false" ht="14.25" hidden="false" customHeight="true" outlineLevel="0" collapsed="false">
      <c r="A20" s="115" t="s">
        <v>424</v>
      </c>
      <c r="B20" s="118" t="n">
        <v>37043</v>
      </c>
      <c r="C20" s="116" t="n">
        <v>0.028</v>
      </c>
      <c r="D20" s="116" t="n">
        <v>0.028</v>
      </c>
      <c r="E20" s="116" t="n">
        <v>0.028</v>
      </c>
      <c r="F20" s="116" t="n">
        <v>0.028</v>
      </c>
      <c r="G20" s="116" t="s">
        <v>425</v>
      </c>
      <c r="H20" s="117" t="n">
        <v>600000</v>
      </c>
      <c r="I20" s="115" t="s">
        <v>40</v>
      </c>
      <c r="J20" s="125"/>
      <c r="K20" s="125"/>
    </row>
    <row r="21" customFormat="false" ht="14.25" hidden="false" customHeight="true" outlineLevel="0" collapsed="false">
      <c r="A21" s="115" t="s">
        <v>426</v>
      </c>
      <c r="B21" s="115" t="s">
        <v>328</v>
      </c>
      <c r="C21" s="116" t="n">
        <v>0.033</v>
      </c>
      <c r="D21" s="116" t="n">
        <v>0.035</v>
      </c>
      <c r="E21" s="116" t="n">
        <v>0.033</v>
      </c>
      <c r="F21" s="116" t="n">
        <v>0.035</v>
      </c>
      <c r="G21" s="116" t="s">
        <v>427</v>
      </c>
      <c r="H21" s="117" t="n">
        <v>4207500</v>
      </c>
      <c r="I21" s="115" t="s">
        <v>40</v>
      </c>
      <c r="J21" s="125"/>
      <c r="K21" s="125"/>
    </row>
    <row r="22" customFormat="false" ht="14.25" hidden="false" customHeight="true" outlineLevel="0" collapsed="false">
      <c r="A22" s="115" t="s">
        <v>428</v>
      </c>
      <c r="B22" s="115" t="s">
        <v>389</v>
      </c>
      <c r="C22" s="116" t="n">
        <v>-0.03</v>
      </c>
      <c r="D22" s="116" t="n">
        <v>-0.03</v>
      </c>
      <c r="E22" s="116" t="n">
        <v>-0.03</v>
      </c>
      <c r="F22" s="116" t="n">
        <v>-0.03</v>
      </c>
      <c r="G22" s="116" t="s">
        <v>105</v>
      </c>
      <c r="H22" s="117" t="n">
        <v>1510000</v>
      </c>
      <c r="I22" s="115" t="s">
        <v>40</v>
      </c>
      <c r="J22" s="125"/>
      <c r="K22" s="125"/>
    </row>
    <row r="23" customFormat="false" ht="14.25" hidden="false" customHeight="true" outlineLevel="0" collapsed="false">
      <c r="A23" s="115" t="s">
        <v>429</v>
      </c>
      <c r="B23" s="118" t="n">
        <v>37043</v>
      </c>
      <c r="C23" s="116" t="n">
        <v>-0.94</v>
      </c>
      <c r="D23" s="116" t="n">
        <v>-0.92</v>
      </c>
      <c r="E23" s="116" t="n">
        <v>-0.93</v>
      </c>
      <c r="F23" s="116" t="n">
        <v>-0.94</v>
      </c>
      <c r="G23" s="116" t="s">
        <v>303</v>
      </c>
      <c r="H23" s="117" t="n">
        <v>600000</v>
      </c>
      <c r="I23" s="115" t="s">
        <v>40</v>
      </c>
      <c r="J23" s="125"/>
      <c r="K23" s="125"/>
    </row>
    <row r="24" customFormat="false" ht="14.25" hidden="false" customHeight="true" outlineLevel="0" collapsed="false">
      <c r="A24" s="115" t="s">
        <v>430</v>
      </c>
      <c r="B24" s="115" t="s">
        <v>328</v>
      </c>
      <c r="C24" s="116" t="n">
        <v>-0.103</v>
      </c>
      <c r="D24" s="116" t="n">
        <v>-0.103</v>
      </c>
      <c r="E24" s="116" t="n">
        <v>-0.103</v>
      </c>
      <c r="F24" s="116" t="n">
        <v>-0.103</v>
      </c>
      <c r="G24" s="116" t="s">
        <v>431</v>
      </c>
      <c r="H24" s="117" t="n">
        <v>3060000</v>
      </c>
      <c r="I24" s="115" t="s">
        <v>40</v>
      </c>
      <c r="J24" s="125"/>
      <c r="K24" s="125"/>
    </row>
    <row r="25" customFormat="false" ht="14.25" hidden="false" customHeight="true" outlineLevel="0" collapsed="false">
      <c r="A25" s="115" t="s">
        <v>432</v>
      </c>
      <c r="B25" s="118" t="n">
        <v>37043</v>
      </c>
      <c r="C25" s="116" t="n">
        <v>-0.055</v>
      </c>
      <c r="D25" s="116" t="n">
        <v>-0.055</v>
      </c>
      <c r="E25" s="116" t="n">
        <v>-0.055</v>
      </c>
      <c r="F25" s="116" t="n">
        <v>-0.055</v>
      </c>
      <c r="G25" s="116" t="s">
        <v>433</v>
      </c>
      <c r="H25" s="117" t="n">
        <v>600000</v>
      </c>
      <c r="I25" s="115" t="s">
        <v>40</v>
      </c>
      <c r="J25" s="125"/>
      <c r="K25" s="125"/>
    </row>
    <row r="26" customFormat="false" ht="14.25" hidden="false" customHeight="true" outlineLevel="0" collapsed="false">
      <c r="A26" s="115" t="s">
        <v>434</v>
      </c>
      <c r="B26" s="115" t="s">
        <v>90</v>
      </c>
      <c r="C26" s="116" t="n">
        <v>0.05</v>
      </c>
      <c r="D26" s="116" t="n">
        <v>0.055</v>
      </c>
      <c r="E26" s="116" t="n">
        <v>0.053</v>
      </c>
      <c r="F26" s="116" t="n">
        <v>0.055</v>
      </c>
      <c r="G26" s="116" t="s">
        <v>225</v>
      </c>
      <c r="H26" s="117" t="n">
        <v>920000</v>
      </c>
      <c r="I26" s="115" t="s">
        <v>40</v>
      </c>
      <c r="J26" s="125"/>
      <c r="K26" s="125"/>
    </row>
    <row r="27" customFormat="false" ht="14.25" hidden="false" customHeight="true" outlineLevel="0" collapsed="false">
      <c r="A27" s="115" t="s">
        <v>435</v>
      </c>
      <c r="B27" s="115" t="s">
        <v>389</v>
      </c>
      <c r="C27" s="116" t="n">
        <v>0.04</v>
      </c>
      <c r="D27" s="116" t="n">
        <v>0.04</v>
      </c>
      <c r="E27" s="116" t="n">
        <v>0.04</v>
      </c>
      <c r="F27" s="116" t="n">
        <v>0.04</v>
      </c>
      <c r="G27" s="116" t="s">
        <v>436</v>
      </c>
      <c r="H27" s="117" t="n">
        <v>1132500</v>
      </c>
      <c r="I27" s="115" t="s">
        <v>40</v>
      </c>
      <c r="J27" s="125"/>
      <c r="K27" s="125"/>
    </row>
    <row r="28" customFormat="false" ht="14.25" hidden="false" customHeight="true" outlineLevel="0" collapsed="false">
      <c r="A28" s="115" t="s">
        <v>437</v>
      </c>
      <c r="B28" s="118" t="n">
        <v>37043</v>
      </c>
      <c r="C28" s="116" t="n">
        <v>-0.575</v>
      </c>
      <c r="D28" s="116" t="n">
        <v>-0.51</v>
      </c>
      <c r="E28" s="116" t="n">
        <v>-0.548</v>
      </c>
      <c r="F28" s="116" t="n">
        <v>-0.565</v>
      </c>
      <c r="G28" s="116" t="s">
        <v>297</v>
      </c>
      <c r="H28" s="117" t="n">
        <v>1725000</v>
      </c>
      <c r="I28" s="115" t="s">
        <v>40</v>
      </c>
      <c r="J28" s="125"/>
      <c r="K28" s="125"/>
    </row>
    <row r="29" customFormat="false" ht="14.25" hidden="false" customHeight="true" outlineLevel="0" collapsed="false">
      <c r="A29" s="115" t="s">
        <v>438</v>
      </c>
      <c r="B29" s="115" t="s">
        <v>104</v>
      </c>
      <c r="C29" s="116" t="n">
        <v>-0.28</v>
      </c>
      <c r="D29" s="116" t="n">
        <v>-0.28</v>
      </c>
      <c r="E29" s="116" t="n">
        <v>-0.28</v>
      </c>
      <c r="F29" s="116" t="n">
        <v>-0.28</v>
      </c>
      <c r="G29" s="116" t="s">
        <v>439</v>
      </c>
      <c r="H29" s="117" t="n">
        <v>225000</v>
      </c>
      <c r="I29" s="115" t="s">
        <v>40</v>
      </c>
      <c r="J29" s="125"/>
      <c r="K29" s="125"/>
    </row>
    <row r="30" customFormat="false" ht="14.25" hidden="false" customHeight="true" outlineLevel="0" collapsed="false">
      <c r="A30" s="115" t="s">
        <v>440</v>
      </c>
      <c r="B30" s="115" t="s">
        <v>389</v>
      </c>
      <c r="C30" s="116" t="n">
        <v>-0.295</v>
      </c>
      <c r="D30" s="116" t="n">
        <v>-0.283</v>
      </c>
      <c r="E30" s="116" t="n">
        <v>-0.291</v>
      </c>
      <c r="F30" s="116" t="n">
        <v>-0.283</v>
      </c>
      <c r="G30" s="116" t="s">
        <v>441</v>
      </c>
      <c r="H30" s="117" t="n">
        <v>3020000</v>
      </c>
      <c r="I30" s="115" t="s">
        <v>40</v>
      </c>
      <c r="J30" s="125"/>
      <c r="K30" s="125"/>
    </row>
    <row r="31" customFormat="false" ht="14.25" hidden="false" customHeight="true" outlineLevel="0" collapsed="false">
      <c r="A31" s="115" t="s">
        <v>442</v>
      </c>
      <c r="B31" s="115" t="s">
        <v>328</v>
      </c>
      <c r="C31" s="116" t="n">
        <v>-0.01</v>
      </c>
      <c r="D31" s="116" t="n">
        <v>-0.01</v>
      </c>
      <c r="E31" s="116" t="n">
        <v>-0.01</v>
      </c>
      <c r="F31" s="116" t="n">
        <v>-0.01</v>
      </c>
      <c r="G31" s="116" t="s">
        <v>443</v>
      </c>
      <c r="H31" s="117" t="n">
        <v>1530000</v>
      </c>
      <c r="I31" s="115" t="s">
        <v>40</v>
      </c>
      <c r="J31" s="125"/>
      <c r="K31" s="125"/>
    </row>
    <row r="32" customFormat="false" ht="14.25" hidden="false" customHeight="true" outlineLevel="0" collapsed="false">
      <c r="A32" s="115" t="s">
        <v>444</v>
      </c>
      <c r="B32" s="118" t="n">
        <v>37043</v>
      </c>
      <c r="C32" s="116" t="n">
        <v>-0.083</v>
      </c>
      <c r="D32" s="116" t="n">
        <v>-0.083</v>
      </c>
      <c r="E32" s="116" t="n">
        <v>-0.083</v>
      </c>
      <c r="F32" s="116" t="n">
        <v>-0.083</v>
      </c>
      <c r="G32" s="116" t="s">
        <v>445</v>
      </c>
      <c r="H32" s="117" t="n">
        <v>300000</v>
      </c>
      <c r="I32" s="115" t="s">
        <v>40</v>
      </c>
      <c r="J32" s="125"/>
      <c r="K32" s="125"/>
    </row>
    <row r="33" customFormat="false" ht="10.5" hidden="false" customHeight="true" outlineLevel="0" collapsed="false">
      <c r="A33" s="115" t="s">
        <v>446</v>
      </c>
      <c r="B33" s="115" t="s">
        <v>328</v>
      </c>
      <c r="C33" s="116" t="n">
        <v>-0.103</v>
      </c>
      <c r="D33" s="116" t="n">
        <v>-0.103</v>
      </c>
      <c r="E33" s="116" t="n">
        <v>-0.103</v>
      </c>
      <c r="F33" s="116" t="n">
        <v>-0.103</v>
      </c>
      <c r="G33" s="116" t="s">
        <v>447</v>
      </c>
      <c r="H33" s="117" t="n">
        <v>1530000</v>
      </c>
      <c r="I33" s="115" t="s">
        <v>40</v>
      </c>
      <c r="J33" s="125"/>
      <c r="K33" s="125"/>
    </row>
    <row r="34" customFormat="false" ht="14.25" hidden="false" customHeight="true" outlineLevel="0" collapsed="false">
      <c r="A34" s="115" t="s">
        <v>448</v>
      </c>
      <c r="B34" s="115" t="s">
        <v>328</v>
      </c>
      <c r="C34" s="116" t="n">
        <v>-0.073</v>
      </c>
      <c r="D34" s="116" t="n">
        <v>-0.073</v>
      </c>
      <c r="E34" s="116" t="n">
        <v>-0.073</v>
      </c>
      <c r="F34" s="116" t="n">
        <v>-0.073</v>
      </c>
      <c r="G34" s="116" t="s">
        <v>449</v>
      </c>
      <c r="H34" s="117" t="n">
        <v>1530000</v>
      </c>
      <c r="I34" s="115" t="s">
        <v>40</v>
      </c>
      <c r="J34" s="125"/>
      <c r="K34" s="125"/>
    </row>
    <row r="35" customFormat="false" ht="10.5" hidden="false" customHeight="true" outlineLevel="0" collapsed="false">
      <c r="A35" s="115" t="s">
        <v>450</v>
      </c>
      <c r="B35" s="115" t="s">
        <v>389</v>
      </c>
      <c r="C35" s="116" t="n">
        <v>-0.07</v>
      </c>
      <c r="D35" s="116" t="n">
        <v>-0.07</v>
      </c>
      <c r="E35" s="116" t="n">
        <v>-0.07</v>
      </c>
      <c r="F35" s="116" t="n">
        <v>-0.07</v>
      </c>
      <c r="G35" s="116" t="s">
        <v>451</v>
      </c>
      <c r="H35" s="117" t="n">
        <v>3020000</v>
      </c>
      <c r="I35" s="115" t="s">
        <v>40</v>
      </c>
      <c r="J35" s="125"/>
      <c r="K35" s="125"/>
    </row>
    <row r="36" customFormat="false" ht="14.25" hidden="false" customHeight="true" outlineLevel="0" collapsed="false">
      <c r="A36" s="115" t="s">
        <v>452</v>
      </c>
      <c r="B36" s="118" t="n">
        <v>37043</v>
      </c>
      <c r="C36" s="116" t="n">
        <v>-0.02</v>
      </c>
      <c r="D36" s="116" t="n">
        <v>-0.02</v>
      </c>
      <c r="E36" s="116" t="n">
        <v>-0.02</v>
      </c>
      <c r="F36" s="116" t="n">
        <v>-0.02</v>
      </c>
      <c r="G36" s="116" t="s">
        <v>211</v>
      </c>
      <c r="H36" s="117" t="n">
        <v>300000</v>
      </c>
      <c r="I36" s="115" t="s">
        <v>40</v>
      </c>
      <c r="J36" s="125"/>
      <c r="K36" s="125"/>
    </row>
    <row r="37" customFormat="false" ht="10.5" hidden="false" customHeight="true" outlineLevel="0" collapsed="false">
      <c r="A37" s="115" t="s">
        <v>453</v>
      </c>
      <c r="B37" s="118" t="n">
        <v>37043</v>
      </c>
      <c r="C37" s="116" t="n">
        <v>0.018</v>
      </c>
      <c r="D37" s="116" t="n">
        <v>0.018</v>
      </c>
      <c r="E37" s="116" t="n">
        <v>0.018</v>
      </c>
      <c r="F37" s="116" t="n">
        <v>0.018</v>
      </c>
      <c r="G37" s="116" t="s">
        <v>454</v>
      </c>
      <c r="H37" s="117" t="n">
        <v>900000</v>
      </c>
      <c r="I37" s="115" t="s">
        <v>40</v>
      </c>
      <c r="J37" s="125"/>
      <c r="K37" s="125"/>
    </row>
    <row r="38" customFormat="false" ht="14.25" hidden="false" customHeight="true" outlineLevel="0" collapsed="false">
      <c r="A38" s="115" t="s">
        <v>455</v>
      </c>
      <c r="B38" s="115" t="s">
        <v>349</v>
      </c>
      <c r="C38" s="116" t="n">
        <v>0.02</v>
      </c>
      <c r="D38" s="116" t="n">
        <v>0.02</v>
      </c>
      <c r="E38" s="116" t="n">
        <v>0.02</v>
      </c>
      <c r="F38" s="116" t="n">
        <v>0.02</v>
      </c>
      <c r="G38" s="116" t="s">
        <v>456</v>
      </c>
      <c r="H38" s="117" t="n">
        <v>1230000</v>
      </c>
      <c r="I38" s="115" t="s">
        <v>40</v>
      </c>
      <c r="J38" s="125"/>
      <c r="K38" s="125"/>
    </row>
    <row r="39" customFormat="false" ht="14.25" hidden="false" customHeight="true" outlineLevel="0" collapsed="false">
      <c r="A39" s="115" t="s">
        <v>457</v>
      </c>
      <c r="B39" s="118" t="n">
        <v>37043</v>
      </c>
      <c r="C39" s="116" t="n">
        <v>0.425</v>
      </c>
      <c r="D39" s="116" t="n">
        <v>0.425</v>
      </c>
      <c r="E39" s="116" t="n">
        <v>0.425</v>
      </c>
      <c r="F39" s="116" t="n">
        <v>0.425</v>
      </c>
      <c r="G39" s="116" t="s">
        <v>458</v>
      </c>
      <c r="H39" s="117" t="n">
        <v>300000</v>
      </c>
      <c r="I39" s="115" t="s">
        <v>40</v>
      </c>
      <c r="J39" s="125"/>
      <c r="K39" s="125"/>
    </row>
    <row r="40" customFormat="false" ht="14.25" hidden="false" customHeight="true" outlineLevel="0" collapsed="false">
      <c r="A40" s="115" t="s">
        <v>459</v>
      </c>
      <c r="B40" s="115" t="s">
        <v>389</v>
      </c>
      <c r="C40" s="116" t="n">
        <v>1.585</v>
      </c>
      <c r="D40" s="116" t="n">
        <v>1.585</v>
      </c>
      <c r="E40" s="116" t="n">
        <v>1.585</v>
      </c>
      <c r="F40" s="116" t="n">
        <v>1.585</v>
      </c>
      <c r="G40" s="116" t="s">
        <v>460</v>
      </c>
      <c r="H40" s="117" t="n">
        <v>755000</v>
      </c>
      <c r="I40" s="115" t="s">
        <v>40</v>
      </c>
      <c r="J40" s="125"/>
      <c r="K40" s="125"/>
    </row>
    <row r="41" customFormat="false" ht="10.5" hidden="false" customHeight="true" outlineLevel="0" collapsed="false">
      <c r="A41" s="115" t="s">
        <v>461</v>
      </c>
      <c r="B41" s="115" t="s">
        <v>328</v>
      </c>
      <c r="C41" s="116" t="n">
        <v>-0.135</v>
      </c>
      <c r="D41" s="116" t="n">
        <v>-0.135</v>
      </c>
      <c r="E41" s="116" t="n">
        <v>-0.135</v>
      </c>
      <c r="F41" s="116" t="n">
        <v>-0.135</v>
      </c>
      <c r="G41" s="116" t="s">
        <v>462</v>
      </c>
      <c r="H41" s="117" t="n">
        <v>3060000</v>
      </c>
      <c r="I41" s="115" t="s">
        <v>40</v>
      </c>
      <c r="J41" s="125"/>
      <c r="K41" s="125"/>
    </row>
    <row r="42" customFormat="false" ht="14.25" hidden="false" customHeight="true" outlineLevel="0" collapsed="false">
      <c r="A42" s="115" t="s">
        <v>463</v>
      </c>
      <c r="B42" s="118" t="n">
        <v>37043</v>
      </c>
      <c r="C42" s="116" t="n">
        <v>-0.063</v>
      </c>
      <c r="D42" s="116" t="n">
        <v>-0.063</v>
      </c>
      <c r="E42" s="116" t="n">
        <v>-0.063</v>
      </c>
      <c r="F42" s="116" t="n">
        <v>-0.063</v>
      </c>
      <c r="G42" s="116" t="s">
        <v>240</v>
      </c>
      <c r="H42" s="117" t="n">
        <v>600000</v>
      </c>
      <c r="I42" s="115" t="s">
        <v>40</v>
      </c>
      <c r="J42" s="125"/>
      <c r="K42" s="125"/>
    </row>
    <row r="43" customFormat="false" ht="14.25" hidden="false" customHeight="false" outlineLevel="0" collapsed="false">
      <c r="A43" s="115" t="s">
        <v>464</v>
      </c>
      <c r="B43" s="118" t="n">
        <v>37073</v>
      </c>
      <c r="C43" s="116" t="n">
        <v>0.02</v>
      </c>
      <c r="D43" s="116" t="n">
        <v>0.02</v>
      </c>
      <c r="E43" s="116" t="n">
        <v>0.02</v>
      </c>
      <c r="F43" s="116" t="n">
        <v>0.02</v>
      </c>
      <c r="G43" s="116" t="s">
        <v>340</v>
      </c>
      <c r="H43" s="117" t="n">
        <v>310000</v>
      </c>
      <c r="I43" s="115" t="s">
        <v>40</v>
      </c>
      <c r="J43" s="125"/>
      <c r="K43" s="125"/>
    </row>
    <row r="44" customFormat="false" ht="14.25" hidden="false" customHeight="false" outlineLevel="0" collapsed="false">
      <c r="A44" s="115" t="s">
        <v>465</v>
      </c>
      <c r="B44" s="115" t="s">
        <v>90</v>
      </c>
      <c r="C44" s="116" t="n">
        <v>0.025</v>
      </c>
      <c r="D44" s="116" t="n">
        <v>0.025</v>
      </c>
      <c r="E44" s="116" t="n">
        <v>0.025</v>
      </c>
      <c r="F44" s="116" t="n">
        <v>0.025</v>
      </c>
      <c r="G44" s="116" t="s">
        <v>433</v>
      </c>
      <c r="H44" s="117" t="n">
        <v>1840000</v>
      </c>
      <c r="I44" s="115" t="s">
        <v>40</v>
      </c>
      <c r="J44" s="125"/>
      <c r="K44" s="125"/>
    </row>
    <row r="45" customFormat="false" ht="14.25" hidden="false" customHeight="false" outlineLevel="0" collapsed="false">
      <c r="A45" s="115" t="s">
        <v>466</v>
      </c>
      <c r="B45" s="115" t="s">
        <v>328</v>
      </c>
      <c r="C45" s="116" t="n">
        <v>0</v>
      </c>
      <c r="D45" s="116" t="n">
        <v>0</v>
      </c>
      <c r="E45" s="116" t="n">
        <v>0</v>
      </c>
      <c r="F45" s="116" t="n">
        <v>0</v>
      </c>
      <c r="G45" s="116" t="s">
        <v>366</v>
      </c>
      <c r="H45" s="117" t="n">
        <v>1530000</v>
      </c>
      <c r="I45" s="115" t="s">
        <v>40</v>
      </c>
      <c r="J45" s="125"/>
      <c r="K45" s="125"/>
    </row>
    <row r="46" customFormat="false" ht="14.25" hidden="false" customHeight="true" outlineLevel="0" collapsed="false">
      <c r="A46" s="114" t="s">
        <v>467</v>
      </c>
      <c r="B46" s="114"/>
      <c r="C46" s="114"/>
      <c r="D46" s="114"/>
      <c r="E46" s="114"/>
      <c r="F46" s="114"/>
      <c r="G46" s="114"/>
      <c r="H46" s="114"/>
      <c r="I46" s="114"/>
      <c r="J46" s="125"/>
      <c r="K46" s="125"/>
    </row>
    <row r="47" customFormat="false" ht="14.25" hidden="false" customHeight="false" outlineLevel="0" collapsed="false">
      <c r="A47" s="115" t="s">
        <v>468</v>
      </c>
      <c r="B47" s="115" t="s">
        <v>328</v>
      </c>
      <c r="C47" s="116" t="n">
        <v>0.095</v>
      </c>
      <c r="D47" s="116" t="n">
        <v>0.098</v>
      </c>
      <c r="E47" s="116" t="n">
        <v>0.096</v>
      </c>
      <c r="F47" s="116" t="n">
        <v>0.098</v>
      </c>
      <c r="G47" s="116" t="s">
        <v>469</v>
      </c>
      <c r="H47" s="117" t="n">
        <v>1530000</v>
      </c>
      <c r="I47" s="115" t="s">
        <v>40</v>
      </c>
      <c r="J47" s="125"/>
      <c r="K47" s="125"/>
    </row>
    <row r="48" customFormat="false" ht="22.5" hidden="false" customHeight="false" outlineLevel="0" collapsed="false">
      <c r="A48" s="115" t="s">
        <v>470</v>
      </c>
      <c r="B48" s="115" t="s">
        <v>389</v>
      </c>
      <c r="C48" s="116" t="n">
        <v>0.18</v>
      </c>
      <c r="D48" s="116" t="n">
        <v>0.18</v>
      </c>
      <c r="E48" s="116" t="n">
        <v>0.18</v>
      </c>
      <c r="F48" s="116" t="n">
        <v>0.18</v>
      </c>
      <c r="G48" s="116" t="s">
        <v>275</v>
      </c>
      <c r="H48" s="117" t="n">
        <v>2265000</v>
      </c>
      <c r="I48" s="115" t="s">
        <v>40</v>
      </c>
      <c r="J48" s="125"/>
      <c r="K48" s="125"/>
    </row>
    <row r="49" customFormat="false" ht="14.25" hidden="false" customHeight="false" outlineLevel="0" collapsed="false">
      <c r="A49" s="115" t="s">
        <v>471</v>
      </c>
      <c r="B49" s="115" t="s">
        <v>90</v>
      </c>
      <c r="C49" s="116" t="n">
        <v>7</v>
      </c>
      <c r="D49" s="116" t="n">
        <v>7</v>
      </c>
      <c r="E49" s="116" t="n">
        <v>7</v>
      </c>
      <c r="F49" s="116" t="n">
        <v>7</v>
      </c>
      <c r="G49" s="116" t="s">
        <v>472</v>
      </c>
      <c r="H49" s="117" t="n">
        <v>920000</v>
      </c>
      <c r="I49" s="115" t="s">
        <v>40</v>
      </c>
      <c r="J49" s="125"/>
      <c r="K49" s="125"/>
    </row>
    <row r="50" customFormat="false" ht="14.25" hidden="false" customHeight="false" outlineLevel="0" collapsed="false">
      <c r="A50" s="115" t="s">
        <v>473</v>
      </c>
      <c r="B50" s="118" t="n">
        <v>37165</v>
      </c>
      <c r="C50" s="116" t="n">
        <v>5.2</v>
      </c>
      <c r="D50" s="116" t="n">
        <v>5.2</v>
      </c>
      <c r="E50" s="116" t="n">
        <v>5.2</v>
      </c>
      <c r="F50" s="116" t="n">
        <v>5.2</v>
      </c>
      <c r="G50" s="116" t="s">
        <v>324</v>
      </c>
      <c r="H50" s="117" t="n">
        <v>310000</v>
      </c>
      <c r="I50" s="115" t="s">
        <v>40</v>
      </c>
      <c r="J50" s="125"/>
      <c r="K50" s="125"/>
    </row>
    <row r="51" customFormat="false" ht="14.25" hidden="false" customHeight="false" outlineLevel="0" collapsed="false">
      <c r="A51" s="115" t="s">
        <v>474</v>
      </c>
      <c r="B51" s="115" t="s">
        <v>328</v>
      </c>
      <c r="C51" s="116" t="n">
        <v>6.75</v>
      </c>
      <c r="D51" s="116" t="n">
        <v>6.75</v>
      </c>
      <c r="E51" s="116" t="n">
        <v>6.75</v>
      </c>
      <c r="F51" s="116" t="n">
        <v>6.75</v>
      </c>
      <c r="G51" s="116" t="s">
        <v>291</v>
      </c>
      <c r="H51" s="117" t="n">
        <v>765000</v>
      </c>
      <c r="I51" s="115" t="s">
        <v>40</v>
      </c>
      <c r="J51" s="125"/>
      <c r="K51" s="125"/>
    </row>
    <row r="52" customFormat="false" ht="14.25" hidden="false" customHeight="false" outlineLevel="0" collapsed="false">
      <c r="A52" s="115" t="s">
        <v>475</v>
      </c>
      <c r="B52" s="115" t="s">
        <v>104</v>
      </c>
      <c r="C52" s="116" t="n">
        <v>4</v>
      </c>
      <c r="D52" s="116" t="n">
        <v>4</v>
      </c>
      <c r="E52" s="116" t="n">
        <v>4</v>
      </c>
      <c r="F52" s="116" t="n">
        <v>4</v>
      </c>
      <c r="G52" s="116" t="s">
        <v>476</v>
      </c>
      <c r="H52" s="117" t="n">
        <v>450000</v>
      </c>
      <c r="I52" s="115" t="s">
        <v>40</v>
      </c>
      <c r="J52" s="125"/>
      <c r="K52" s="125"/>
    </row>
    <row r="53" customFormat="false" ht="14.25" hidden="false" customHeight="true" outlineLevel="0" collapsed="false">
      <c r="A53" s="114" t="s">
        <v>477</v>
      </c>
      <c r="B53" s="114"/>
      <c r="C53" s="114"/>
      <c r="D53" s="114"/>
      <c r="E53" s="114"/>
      <c r="F53" s="114"/>
      <c r="G53" s="114"/>
      <c r="H53" s="114"/>
      <c r="I53" s="114"/>
      <c r="J53" s="125"/>
      <c r="K53" s="125"/>
    </row>
    <row r="54" customFormat="false" ht="22.5" hidden="false" customHeight="false" outlineLevel="0" collapsed="false">
      <c r="A54" s="115" t="s">
        <v>478</v>
      </c>
      <c r="B54" s="115" t="s">
        <v>277</v>
      </c>
      <c r="C54" s="116" t="n">
        <v>4.185</v>
      </c>
      <c r="D54" s="116" t="n">
        <v>4.33</v>
      </c>
      <c r="E54" s="116" t="n">
        <v>4.248</v>
      </c>
      <c r="F54" s="116" t="n">
        <v>4.223</v>
      </c>
      <c r="G54" s="116" t="s">
        <v>479</v>
      </c>
      <c r="H54" s="117" t="n">
        <v>985000</v>
      </c>
      <c r="I54" s="115" t="s">
        <v>40</v>
      </c>
      <c r="J54" s="125"/>
      <c r="K54" s="125"/>
    </row>
    <row r="55" customFormat="false" ht="14.25" hidden="false" customHeight="true" outlineLevel="0" collapsed="false">
      <c r="A55" s="114" t="s">
        <v>39</v>
      </c>
      <c r="B55" s="114"/>
      <c r="C55" s="114"/>
      <c r="D55" s="114"/>
      <c r="E55" s="114"/>
      <c r="F55" s="114"/>
      <c r="G55" s="114"/>
      <c r="H55" s="114"/>
      <c r="I55" s="114"/>
      <c r="J55" s="125"/>
      <c r="K55" s="125"/>
    </row>
    <row r="56" customFormat="false" ht="14.25" hidden="false" customHeight="false" outlineLevel="0" collapsed="false">
      <c r="A56" s="115" t="s">
        <v>480</v>
      </c>
      <c r="B56" s="118" t="n">
        <v>37043</v>
      </c>
      <c r="C56" s="116" t="n">
        <v>4.24</v>
      </c>
      <c r="D56" s="116" t="n">
        <v>4.41</v>
      </c>
      <c r="E56" s="116" t="n">
        <v>4.305</v>
      </c>
      <c r="F56" s="116" t="n">
        <v>4.27</v>
      </c>
      <c r="G56" s="116" t="s">
        <v>481</v>
      </c>
      <c r="H56" s="117" t="n">
        <v>13575000</v>
      </c>
      <c r="I56" s="115" t="s">
        <v>40</v>
      </c>
      <c r="J56" s="125"/>
      <c r="K56" s="125"/>
    </row>
    <row r="57" customFormat="false" ht="14.25" hidden="false" customHeight="false" outlineLevel="0" collapsed="false">
      <c r="A57" s="115" t="s">
        <v>482</v>
      </c>
      <c r="B57" s="118" t="n">
        <v>37073</v>
      </c>
      <c r="C57" s="116" t="n">
        <v>4.335</v>
      </c>
      <c r="D57" s="116" t="n">
        <v>4.35</v>
      </c>
      <c r="E57" s="116" t="n">
        <v>4.344</v>
      </c>
      <c r="F57" s="116" t="n">
        <v>4.335</v>
      </c>
      <c r="G57" s="116" t="s">
        <v>483</v>
      </c>
      <c r="H57" s="117" t="n">
        <v>1240000</v>
      </c>
      <c r="I57" s="115" t="s">
        <v>40</v>
      </c>
      <c r="J57" s="125"/>
      <c r="K57" s="125"/>
    </row>
    <row r="58" customFormat="false" ht="14.25" hidden="false" customHeight="false" outlineLevel="0" collapsed="false">
      <c r="A58" s="115" t="s">
        <v>484</v>
      </c>
      <c r="B58" s="118" t="n">
        <v>37104</v>
      </c>
      <c r="C58" s="116" t="n">
        <v>4.415</v>
      </c>
      <c r="D58" s="116" t="n">
        <v>4.415</v>
      </c>
      <c r="E58" s="116" t="n">
        <v>4.415</v>
      </c>
      <c r="F58" s="116" t="n">
        <v>4.415</v>
      </c>
      <c r="G58" s="116" t="s">
        <v>485</v>
      </c>
      <c r="H58" s="117" t="n">
        <v>310000</v>
      </c>
      <c r="I58" s="115" t="s">
        <v>40</v>
      </c>
      <c r="J58" s="125"/>
      <c r="K58" s="125"/>
    </row>
    <row r="59" customFormat="false" ht="14.25" hidden="false" customHeight="false" outlineLevel="0" collapsed="false">
      <c r="A59" s="115" t="s">
        <v>486</v>
      </c>
      <c r="B59" s="115" t="s">
        <v>328</v>
      </c>
      <c r="C59" s="116" t="n">
        <v>4.38</v>
      </c>
      <c r="D59" s="116" t="n">
        <v>4.508</v>
      </c>
      <c r="E59" s="116" t="n">
        <v>4.417</v>
      </c>
      <c r="F59" s="116" t="n">
        <v>4.383</v>
      </c>
      <c r="G59" s="116" t="s">
        <v>487</v>
      </c>
      <c r="H59" s="117" t="n">
        <v>8415000</v>
      </c>
      <c r="I59" s="115" t="s">
        <v>40</v>
      </c>
      <c r="J59" s="125"/>
      <c r="K59" s="125"/>
    </row>
    <row r="60" customFormat="false" ht="22.5" hidden="false" customHeight="false" outlineLevel="0" collapsed="false">
      <c r="A60" s="115" t="s">
        <v>488</v>
      </c>
      <c r="B60" s="115" t="s">
        <v>389</v>
      </c>
      <c r="C60" s="116" t="n">
        <v>4.7</v>
      </c>
      <c r="D60" s="116" t="n">
        <v>4.805</v>
      </c>
      <c r="E60" s="116" t="n">
        <v>4.732</v>
      </c>
      <c r="F60" s="116" t="n">
        <v>4.71</v>
      </c>
      <c r="G60" s="116" t="s">
        <v>489</v>
      </c>
      <c r="H60" s="117" t="n">
        <v>8682500</v>
      </c>
      <c r="I60" s="115" t="s">
        <v>40</v>
      </c>
      <c r="J60" s="125"/>
      <c r="K60" s="125"/>
    </row>
    <row r="61" customFormat="false" ht="14.25" hidden="false" customHeight="false" outlineLevel="0" collapsed="false">
      <c r="A61" s="115" t="s">
        <v>490</v>
      </c>
      <c r="B61" s="115" t="s">
        <v>94</v>
      </c>
      <c r="C61" s="116" t="n">
        <v>4.38</v>
      </c>
      <c r="D61" s="116" t="n">
        <v>4.443</v>
      </c>
      <c r="E61" s="116" t="n">
        <v>4.399</v>
      </c>
      <c r="F61" s="116" t="n">
        <v>4.383</v>
      </c>
      <c r="G61" s="116" t="s">
        <v>491</v>
      </c>
      <c r="H61" s="117" t="n">
        <v>39237500</v>
      </c>
      <c r="I61" s="115" t="s">
        <v>40</v>
      </c>
      <c r="J61" s="125"/>
      <c r="K61" s="125"/>
    </row>
    <row r="62" customFormat="false" ht="14.25" hidden="false" customHeight="false" outlineLevel="0" collapsed="false">
      <c r="A62" s="115" t="s">
        <v>492</v>
      </c>
      <c r="B62" s="115" t="s">
        <v>99</v>
      </c>
      <c r="C62" s="116" t="n">
        <v>4.115</v>
      </c>
      <c r="D62" s="116" t="n">
        <v>4.14</v>
      </c>
      <c r="E62" s="116" t="n">
        <v>4.122</v>
      </c>
      <c r="F62" s="116" t="n">
        <v>4.115</v>
      </c>
      <c r="G62" s="116" t="s">
        <v>493</v>
      </c>
      <c r="H62" s="117" t="n">
        <v>17337500</v>
      </c>
      <c r="I62" s="115" t="s">
        <v>40</v>
      </c>
      <c r="J62" s="125"/>
      <c r="K62" s="125"/>
    </row>
    <row r="63" customFormat="false" ht="14.25" hidden="false" customHeight="false" outlineLevel="0" collapsed="false">
      <c r="A63" s="114"/>
      <c r="B63" s="114"/>
      <c r="C63" s="114"/>
      <c r="D63" s="114"/>
      <c r="E63" s="114"/>
      <c r="F63" s="114"/>
      <c r="G63" s="114"/>
      <c r="H63" s="114"/>
      <c r="I63" s="114"/>
      <c r="J63" s="125"/>
      <c r="K63" s="125"/>
    </row>
    <row r="64" customFormat="false" ht="14.25" hidden="false" customHeight="false" outlineLevel="0" collapsed="false">
      <c r="A64" s="115"/>
      <c r="B64" s="118"/>
      <c r="C64" s="116"/>
      <c r="D64" s="116"/>
      <c r="E64" s="116"/>
      <c r="F64" s="116"/>
      <c r="G64" s="116"/>
      <c r="H64" s="117"/>
      <c r="I64" s="115"/>
      <c r="J64" s="125"/>
      <c r="K64" s="125"/>
    </row>
    <row r="65" customFormat="false" ht="14.25" hidden="false" customHeight="false" outlineLevel="0" collapsed="false">
      <c r="A65" s="114"/>
      <c r="B65" s="114"/>
      <c r="C65" s="114"/>
      <c r="D65" s="114"/>
      <c r="E65" s="114"/>
      <c r="F65" s="114"/>
      <c r="G65" s="114"/>
      <c r="H65" s="114"/>
      <c r="I65" s="114"/>
      <c r="J65" s="125"/>
      <c r="K65" s="125"/>
    </row>
    <row r="66" customFormat="false" ht="14.25" hidden="false" customHeight="false" outlineLevel="0" collapsed="false">
      <c r="A66" s="115"/>
      <c r="B66" s="118"/>
      <c r="C66" s="116"/>
      <c r="D66" s="116"/>
      <c r="E66" s="116"/>
      <c r="F66" s="116"/>
      <c r="G66" s="116"/>
      <c r="H66" s="117"/>
      <c r="I66" s="115"/>
      <c r="J66" s="125"/>
      <c r="K66" s="125"/>
    </row>
    <row r="67" customFormat="false" ht="14.25" hidden="false" customHeight="false" outlineLevel="0" collapsed="false">
      <c r="A67" s="115"/>
      <c r="B67" s="118"/>
      <c r="C67" s="116"/>
      <c r="D67" s="116"/>
      <c r="E67" s="116"/>
      <c r="F67" s="116"/>
      <c r="G67" s="116"/>
      <c r="H67" s="117"/>
      <c r="I67" s="115"/>
      <c r="J67" s="125"/>
      <c r="K67" s="125"/>
    </row>
    <row r="68" customFormat="false" ht="14.25" hidden="false" customHeight="false" outlineLevel="0" collapsed="false">
      <c r="A68" s="115"/>
      <c r="B68" s="115"/>
      <c r="C68" s="116"/>
      <c r="D68" s="116"/>
      <c r="E68" s="116"/>
      <c r="F68" s="116"/>
      <c r="G68" s="116"/>
      <c r="H68" s="117"/>
      <c r="I68" s="115"/>
      <c r="J68" s="125"/>
      <c r="K68" s="125"/>
    </row>
    <row r="69" customFormat="false" ht="14.25" hidden="false" customHeight="false" outlineLevel="0" collapsed="false">
      <c r="A69" s="115"/>
      <c r="B69" s="115"/>
      <c r="C69" s="116"/>
      <c r="D69" s="116"/>
      <c r="E69" s="116"/>
      <c r="F69" s="116"/>
      <c r="G69" s="116"/>
      <c r="H69" s="117"/>
      <c r="I69" s="115"/>
      <c r="J69" s="125"/>
      <c r="K69" s="125"/>
    </row>
    <row r="70" customFormat="false" ht="14.25" hidden="false" customHeight="false" outlineLevel="0" collapsed="false">
      <c r="A70" s="115"/>
      <c r="B70" s="115"/>
      <c r="C70" s="116"/>
      <c r="D70" s="116"/>
      <c r="E70" s="116"/>
      <c r="F70" s="116"/>
      <c r="G70" s="116"/>
      <c r="H70" s="117"/>
      <c r="I70" s="115"/>
      <c r="J70" s="125"/>
      <c r="K70" s="125"/>
    </row>
    <row r="71" customFormat="false" ht="14.25" hidden="false" customHeight="false" outlineLevel="0" collapsed="false">
      <c r="A71" s="115"/>
      <c r="B71" s="115"/>
      <c r="C71" s="116"/>
      <c r="D71" s="116"/>
      <c r="E71" s="116"/>
      <c r="F71" s="116"/>
      <c r="G71" s="116"/>
      <c r="H71" s="117"/>
      <c r="I71" s="115"/>
      <c r="J71" s="125"/>
      <c r="K71" s="125"/>
    </row>
    <row r="72" customFormat="false" ht="14.25" hidden="false" customHeight="false" outlineLevel="0" collapsed="false">
      <c r="A72" s="115"/>
      <c r="B72" s="115"/>
      <c r="C72" s="116"/>
      <c r="D72" s="116"/>
      <c r="E72" s="116"/>
      <c r="F72" s="116"/>
      <c r="G72" s="116"/>
      <c r="H72" s="117"/>
      <c r="I72" s="115"/>
      <c r="J72" s="125"/>
      <c r="K72" s="125"/>
    </row>
    <row r="73" customFormat="false" ht="14.25" hidden="false" customHeight="false" outlineLevel="0" collapsed="false">
      <c r="A73" s="115"/>
      <c r="B73" s="115"/>
      <c r="C73" s="116"/>
      <c r="D73" s="116"/>
      <c r="E73" s="116"/>
      <c r="F73" s="116"/>
      <c r="G73" s="116"/>
      <c r="H73" s="117"/>
      <c r="I73" s="115"/>
      <c r="J73" s="125"/>
      <c r="K73" s="125"/>
    </row>
    <row r="74" customFormat="false" ht="14.25" hidden="false" customHeight="false" outlineLevel="0" collapsed="false">
      <c r="A74" s="115"/>
      <c r="B74" s="115"/>
      <c r="C74" s="116"/>
      <c r="D74" s="116"/>
      <c r="E74" s="116"/>
      <c r="F74" s="116"/>
      <c r="G74" s="116"/>
      <c r="H74" s="117"/>
      <c r="I74" s="115"/>
      <c r="J74" s="125"/>
      <c r="K74" s="125"/>
    </row>
    <row r="75" customFormat="false" ht="13.5" hidden="false" customHeight="false" outlineLevel="0" collapsed="false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</row>
    <row r="76" customFormat="false" ht="12.75" hidden="false" customHeight="false" outlineLevel="0" collapsed="false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</row>
    <row r="77" customFormat="false" ht="12.75" hidden="false" customHeight="false" outlineLevel="0" collapsed="false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</row>
    <row r="78" customFormat="false" ht="12.75" hidden="false" customHeight="false" outlineLevel="0" collapsed="false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</row>
    <row r="79" customFormat="false" ht="12.75" hidden="false" customHeight="false" outlineLevel="0" collapsed="false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</row>
    <row r="80" customFormat="false" ht="12.75" hidden="false" customHeight="false" outlineLevel="0" collapsed="false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</row>
    <row r="81" customFormat="false" ht="12.75" hidden="false" customHeight="false" outlineLevel="0" collapsed="false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</row>
    <row r="82" customFormat="false" ht="12.75" hidden="false" customHeight="false" outlineLevel="0" collapsed="false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</row>
    <row r="83" customFormat="false" ht="12.75" hidden="false" customHeight="false" outlineLevel="0" collapsed="false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</row>
    <row r="84" customFormat="false" ht="12.75" hidden="false" customHeight="false" outlineLevel="0" collapsed="false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</row>
    <row r="85" customFormat="false" ht="12.75" hidden="false" customHeight="false" outlineLevel="0" collapsed="false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</row>
    <row r="86" customFormat="false" ht="12.75" hidden="false" customHeight="false" outlineLevel="0" collapsed="false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</row>
    <row r="87" customFormat="false" ht="12.75" hidden="false" customHeight="false" outlineLevel="0" collapsed="false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</row>
    <row r="88" customFormat="false" ht="12.75" hidden="false" customHeight="false" outlineLevel="0" collapsed="false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</row>
    <row r="89" customFormat="false" ht="12.75" hidden="false" customHeight="false" outlineLevel="0" collapsed="false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</row>
    <row r="90" customFormat="false" ht="12.75" hidden="false" customHeight="false" outlineLevel="0" collapsed="false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</row>
    <row r="91" customFormat="false" ht="12.75" hidden="false" customHeight="false" outlineLevel="0" collapsed="false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</row>
    <row r="92" customFormat="false" ht="12.75" hidden="false" customHeight="false" outlineLevel="0" collapsed="false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</row>
    <row r="93" customFormat="false" ht="12.75" hidden="false" customHeight="false" outlineLevel="0" collapsed="false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</row>
    <row r="94" customFormat="false" ht="12.75" hidden="false" customHeight="false" outlineLevel="0" collapsed="false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</row>
    <row r="95" customFormat="false" ht="12.75" hidden="false" customHeight="false" outlineLevel="0" collapsed="false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</row>
    <row r="96" customFormat="false" ht="12.75" hidden="false" customHeight="false" outlineLevel="0" collapsed="false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</row>
    <row r="97" customFormat="false" ht="12.75" hidden="false" customHeight="false" outlineLevel="0" collapsed="false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</row>
    <row r="98" customFormat="false" ht="12.75" hidden="false" customHeight="false" outlineLevel="0" collapsed="false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</row>
    <row r="99" customFormat="false" ht="12.75" hidden="false" customHeight="false" outlineLevel="0" collapsed="false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</row>
    <row r="100" customFormat="false" ht="12.75" hidden="false" customHeight="false" outlineLevel="0" collapsed="false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</row>
    <row r="101" customFormat="false" ht="12.75" hidden="false" customHeight="false" outlineLevel="0" collapsed="false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</row>
    <row r="102" customFormat="false" ht="12.75" hidden="false" customHeight="false" outlineLevel="0" collapsed="false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</row>
    <row r="103" customFormat="false" ht="12.75" hidden="false" customHeight="false" outlineLevel="0" collapsed="false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</row>
    <row r="104" customFormat="false" ht="12.75" hidden="false" customHeight="false" outlineLevel="0" collapsed="false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</row>
    <row r="105" customFormat="false" ht="12.75" hidden="false" customHeight="false" outlineLevel="0" collapsed="false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</row>
    <row r="106" customFormat="false" ht="12.75" hidden="false" customHeight="false" outlineLevel="0" collapsed="false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</row>
    <row r="107" customFormat="false" ht="12.75" hidden="false" customHeight="false" outlineLevel="0" collapsed="false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</row>
    <row r="108" customFormat="false" ht="12.75" hidden="false" customHeight="false" outlineLevel="0" collapsed="false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</row>
    <row r="109" customFormat="false" ht="12.75" hidden="false" customHeight="false" outlineLevel="0" collapsed="false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</row>
    <row r="110" customFormat="false" ht="12.75" hidden="false" customHeight="false" outlineLevel="0" collapsed="false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</row>
    <row r="111" customFormat="false" ht="12.75" hidden="false" customHeight="false" outlineLevel="0" collapsed="false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</row>
    <row r="112" customFormat="false" ht="12.75" hidden="false" customHeight="false" outlineLevel="0" collapsed="false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</row>
  </sheetData>
  <mergeCells count="15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46:I46"/>
    <mergeCell ref="A53:I53"/>
    <mergeCell ref="A55:I55"/>
    <mergeCell ref="A63:I63"/>
    <mergeCell ref="A65:I6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0"/>
  <sheetViews>
    <sheetView showFormulas="false" showGridLines="true" showRowColHeaders="true" showZeros="true" rightToLeft="false" tabSelected="false" showOutlineSymbols="true" defaultGridColor="true" view="normal" topLeftCell="E5" colorId="64" zoomScale="85" zoomScaleNormal="85" zoomScalePageLayoutView="100" workbookViewId="0">
      <selection pane="topLeft" activeCell="H15" activeCellId="0" sqref="H15: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7" t="s">
        <v>494</v>
      </c>
    </row>
    <row r="2" customFormat="false" ht="15.75" hidden="false" customHeight="false" outlineLevel="0" collapsed="false">
      <c r="A2" s="128" t="s">
        <v>495</v>
      </c>
    </row>
    <row r="3" customFormat="false" ht="12.75" hidden="false" customHeight="false" outlineLevel="0" collapsed="false">
      <c r="A3" s="38" t="n">
        <f aca="false">'E-Mail'!$B$2</f>
        <v>37022</v>
      </c>
    </row>
    <row r="4" customFormat="false" ht="15.75" hidden="false" customHeight="false" outlineLevel="0" collapsed="false">
      <c r="A4" s="47"/>
    </row>
    <row r="5" customFormat="false" ht="13.5" hidden="false" customHeight="false" outlineLevel="0" collapsed="false">
      <c r="A5" s="129" t="s">
        <v>496</v>
      </c>
      <c r="B5" s="129" t="s">
        <v>5</v>
      </c>
      <c r="C5" s="129" t="s">
        <v>3</v>
      </c>
    </row>
    <row r="6" customFormat="false" ht="12.75" hidden="false" customHeight="false" outlineLevel="0" collapsed="false">
      <c r="A6" s="37" t="s">
        <v>40</v>
      </c>
      <c r="B6" s="130" t="n">
        <f aca="false">COUNTIF($S$15:$S$4953,A6)</f>
        <v>12</v>
      </c>
      <c r="C6" s="130" t="n">
        <f aca="false">SUMIF($S$15:$S$4954,A6,$R$15:$R$4954)</f>
        <v>16907500</v>
      </c>
    </row>
    <row r="7" customFormat="false" ht="12.75" hidden="false" customHeight="false" outlineLevel="0" collapsed="false">
      <c r="A7" s="37" t="s">
        <v>92</v>
      </c>
      <c r="B7" s="130" t="n">
        <f aca="false">COUNTIF($S$15:$S$4953,A7)</f>
        <v>0</v>
      </c>
      <c r="C7" s="130" t="n">
        <f aca="false">SUMIF($S$15:$S$4954,A7,$R$15:$R$4954)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31" t="str">
        <f aca="false">IF(A16=0,"No Activity"," ")</f>
        <v> </v>
      </c>
      <c r="H9" s="132" t="s">
        <v>497</v>
      </c>
      <c r="I9" s="132" t="s">
        <v>498</v>
      </c>
    </row>
    <row r="10" customFormat="false" ht="10.5" hidden="false" customHeight="true" outlineLevel="0" collapsed="false">
      <c r="A10" s="133" t="s">
        <v>499</v>
      </c>
    </row>
    <row r="11" customFormat="false" ht="10.5" hidden="false" customHeight="true" outlineLevel="0" collapsed="false">
      <c r="A11" s="134" t="s">
        <v>500</v>
      </c>
    </row>
    <row r="12" customFormat="false" ht="12.75" hidden="false" customHeight="false" outlineLevel="0" collapsed="false">
      <c r="A12" s="134" t="s">
        <v>501</v>
      </c>
    </row>
    <row r="13" customFormat="false" ht="12.75" hidden="false" customHeight="false" outlineLevel="0" collapsed="false">
      <c r="A13" s="134" t="s">
        <v>502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35" t="s">
        <v>503</v>
      </c>
      <c r="B15" s="135" t="s">
        <v>504</v>
      </c>
      <c r="C15" s="135" t="s">
        <v>505</v>
      </c>
      <c r="D15" s="135" t="s">
        <v>506</v>
      </c>
      <c r="E15" s="135" t="s">
        <v>35</v>
      </c>
      <c r="F15" s="135" t="s">
        <v>507</v>
      </c>
      <c r="G15" s="135" t="s">
        <v>80</v>
      </c>
      <c r="H15" s="135" t="s">
        <v>497</v>
      </c>
      <c r="I15" s="135" t="s">
        <v>498</v>
      </c>
      <c r="J15" s="135" t="s">
        <v>508</v>
      </c>
      <c r="K15" s="135" t="s">
        <v>509</v>
      </c>
      <c r="L15" s="135" t="s">
        <v>510</v>
      </c>
      <c r="M15" s="135" t="s">
        <v>511</v>
      </c>
      <c r="N15" s="135" t="s">
        <v>512</v>
      </c>
      <c r="O15" s="135" t="s">
        <v>513</v>
      </c>
      <c r="P15" s="135" t="s">
        <v>514</v>
      </c>
      <c r="Q15" s="135" t="s">
        <v>515</v>
      </c>
      <c r="R15" s="135" t="s">
        <v>516</v>
      </c>
      <c r="S15" s="135" t="s">
        <v>36</v>
      </c>
      <c r="T15" s="135" t="s">
        <v>34</v>
      </c>
    </row>
    <row r="16" customFormat="false" ht="24" hidden="false" customHeight="true" outlineLevel="0" collapsed="false">
      <c r="A16" s="136" t="s">
        <v>517</v>
      </c>
      <c r="B16" s="137" t="n">
        <v>992858305</v>
      </c>
      <c r="C16" s="138"/>
      <c r="D16" s="138" t="s">
        <v>518</v>
      </c>
      <c r="E16" s="138" t="s">
        <v>45</v>
      </c>
      <c r="F16" s="138" t="s">
        <v>519</v>
      </c>
      <c r="G16" s="138" t="s">
        <v>255</v>
      </c>
      <c r="H16" s="136" t="s">
        <v>520</v>
      </c>
      <c r="I16" s="136" t="s">
        <v>521</v>
      </c>
      <c r="J16" s="138"/>
      <c r="K16" s="139"/>
      <c r="L16" s="138"/>
      <c r="M16" s="138" t="s">
        <v>522</v>
      </c>
      <c r="N16" s="139" t="n">
        <v>0.0075</v>
      </c>
      <c r="O16" s="138" t="s">
        <v>523</v>
      </c>
      <c r="P16" s="140" t="n">
        <v>35000</v>
      </c>
      <c r="Q16" s="138" t="s">
        <v>524</v>
      </c>
      <c r="R16" s="140" t="n">
        <v>105000</v>
      </c>
      <c r="S16" s="138" t="s">
        <v>40</v>
      </c>
      <c r="T16" s="138" t="s">
        <v>44</v>
      </c>
    </row>
    <row r="17" customFormat="false" ht="35.25" hidden="false" customHeight="false" outlineLevel="0" collapsed="false">
      <c r="A17" s="136" t="s">
        <v>517</v>
      </c>
      <c r="B17" s="137" t="n">
        <v>169242249</v>
      </c>
      <c r="C17" s="138"/>
      <c r="D17" s="138" t="s">
        <v>525</v>
      </c>
      <c r="E17" s="138" t="s">
        <v>45</v>
      </c>
      <c r="F17" s="138" t="s">
        <v>526</v>
      </c>
      <c r="G17" s="138" t="s">
        <v>255</v>
      </c>
      <c r="H17" s="136" t="s">
        <v>520</v>
      </c>
      <c r="I17" s="136" t="s">
        <v>521</v>
      </c>
      <c r="J17" s="138"/>
      <c r="K17" s="139"/>
      <c r="L17" s="138"/>
      <c r="M17" s="138" t="s">
        <v>527</v>
      </c>
      <c r="N17" s="139" t="n">
        <v>0</v>
      </c>
      <c r="O17" s="138" t="s">
        <v>523</v>
      </c>
      <c r="P17" s="140" t="n">
        <v>10000</v>
      </c>
      <c r="Q17" s="138" t="s">
        <v>524</v>
      </c>
      <c r="R17" s="140" t="n">
        <v>30000</v>
      </c>
      <c r="S17" s="138" t="s">
        <v>40</v>
      </c>
      <c r="T17" s="138" t="s">
        <v>44</v>
      </c>
    </row>
    <row r="18" customFormat="false" ht="24" hidden="false" customHeight="false" outlineLevel="0" collapsed="false">
      <c r="A18" s="136" t="s">
        <v>517</v>
      </c>
      <c r="B18" s="137" t="n">
        <v>647422141</v>
      </c>
      <c r="C18" s="138"/>
      <c r="D18" s="138" t="s">
        <v>525</v>
      </c>
      <c r="E18" s="138" t="s">
        <v>39</v>
      </c>
      <c r="F18" s="138" t="s">
        <v>528</v>
      </c>
      <c r="G18" s="138" t="s">
        <v>94</v>
      </c>
      <c r="H18" s="136" t="s">
        <v>529</v>
      </c>
      <c r="I18" s="136" t="s">
        <v>530</v>
      </c>
      <c r="J18" s="138"/>
      <c r="K18" s="139"/>
      <c r="L18" s="138"/>
      <c r="M18" s="138" t="s">
        <v>531</v>
      </c>
      <c r="N18" s="139" t="n">
        <v>4.43</v>
      </c>
      <c r="O18" s="138" t="s">
        <v>523</v>
      </c>
      <c r="P18" s="140" t="n">
        <v>5000</v>
      </c>
      <c r="Q18" s="138" t="s">
        <v>524</v>
      </c>
      <c r="R18" s="140" t="n">
        <v>1825000</v>
      </c>
      <c r="S18" s="138" t="s">
        <v>40</v>
      </c>
      <c r="T18" s="138" t="s">
        <v>38</v>
      </c>
    </row>
    <row r="19" customFormat="false" ht="14.25" hidden="false" customHeight="false" outlineLevel="0" collapsed="false">
      <c r="A19" s="136" t="s">
        <v>517</v>
      </c>
      <c r="B19" s="137" t="n">
        <v>174540473</v>
      </c>
      <c r="C19" s="138"/>
      <c r="D19" s="138" t="s">
        <v>525</v>
      </c>
      <c r="E19" s="138" t="s">
        <v>39</v>
      </c>
      <c r="F19" s="138" t="s">
        <v>528</v>
      </c>
      <c r="G19" s="138" t="s">
        <v>94</v>
      </c>
      <c r="H19" s="136" t="s">
        <v>529</v>
      </c>
      <c r="I19" s="136" t="s">
        <v>530</v>
      </c>
      <c r="J19" s="138"/>
      <c r="K19" s="139"/>
      <c r="L19" s="138"/>
      <c r="M19" s="138" t="s">
        <v>522</v>
      </c>
      <c r="N19" s="139" t="n">
        <v>4.43</v>
      </c>
      <c r="O19" s="138" t="s">
        <v>523</v>
      </c>
      <c r="P19" s="140" t="n">
        <v>5000</v>
      </c>
      <c r="Q19" s="138" t="s">
        <v>524</v>
      </c>
      <c r="R19" s="140" t="n">
        <v>1825000</v>
      </c>
      <c r="S19" s="138" t="s">
        <v>40</v>
      </c>
      <c r="T19" s="138" t="s">
        <v>38</v>
      </c>
    </row>
    <row r="20" customFormat="false" ht="24" hidden="false" customHeight="false" outlineLevel="0" collapsed="false">
      <c r="A20" s="136" t="s">
        <v>517</v>
      </c>
      <c r="B20" s="137" t="n">
        <v>109868782</v>
      </c>
      <c r="C20" s="138"/>
      <c r="D20" s="138" t="s">
        <v>525</v>
      </c>
      <c r="E20" s="138" t="s">
        <v>50</v>
      </c>
      <c r="F20" s="138" t="s">
        <v>532</v>
      </c>
      <c r="G20" s="138" t="s">
        <v>90</v>
      </c>
      <c r="H20" s="136" t="s">
        <v>533</v>
      </c>
      <c r="I20" s="136" t="s">
        <v>534</v>
      </c>
      <c r="J20" s="138"/>
      <c r="K20" s="139"/>
      <c r="L20" s="138"/>
      <c r="M20" s="138" t="s">
        <v>535</v>
      </c>
      <c r="N20" s="139" t="n">
        <v>0.05</v>
      </c>
      <c r="O20" s="138" t="s">
        <v>523</v>
      </c>
      <c r="P20" s="140" t="n">
        <v>5000</v>
      </c>
      <c r="Q20" s="138" t="s">
        <v>524</v>
      </c>
      <c r="R20" s="140" t="n">
        <v>460000</v>
      </c>
      <c r="S20" s="138" t="s">
        <v>40</v>
      </c>
      <c r="T20" s="138" t="s">
        <v>49</v>
      </c>
    </row>
    <row r="21" customFormat="false" ht="24" hidden="false" customHeight="false" outlineLevel="0" collapsed="false">
      <c r="A21" s="136" t="s">
        <v>517</v>
      </c>
      <c r="B21" s="137" t="n">
        <v>212221527</v>
      </c>
      <c r="C21" s="138"/>
      <c r="D21" s="138" t="s">
        <v>525</v>
      </c>
      <c r="E21" s="138" t="s">
        <v>45</v>
      </c>
      <c r="F21" s="138" t="s">
        <v>519</v>
      </c>
      <c r="G21" s="138" t="s">
        <v>222</v>
      </c>
      <c r="H21" s="136" t="s">
        <v>520</v>
      </c>
      <c r="I21" s="136" t="s">
        <v>536</v>
      </c>
      <c r="J21" s="138"/>
      <c r="K21" s="139"/>
      <c r="L21" s="138"/>
      <c r="M21" s="138" t="s">
        <v>537</v>
      </c>
      <c r="N21" s="139" t="n">
        <v>0</v>
      </c>
      <c r="O21" s="138" t="s">
        <v>523</v>
      </c>
      <c r="P21" s="140" t="n">
        <v>5000</v>
      </c>
      <c r="Q21" s="138" t="s">
        <v>524</v>
      </c>
      <c r="R21" s="140" t="n">
        <v>20000</v>
      </c>
      <c r="S21" s="138" t="s">
        <v>40</v>
      </c>
      <c r="T21" s="138" t="s">
        <v>44</v>
      </c>
    </row>
    <row r="22" customFormat="false" ht="24" hidden="false" customHeight="false" outlineLevel="0" collapsed="false">
      <c r="A22" s="136" t="s">
        <v>517</v>
      </c>
      <c r="B22" s="137" t="n">
        <v>113155446</v>
      </c>
      <c r="C22" s="138"/>
      <c r="D22" s="138" t="s">
        <v>525</v>
      </c>
      <c r="E22" s="138" t="s">
        <v>39</v>
      </c>
      <c r="F22" s="138" t="s">
        <v>528</v>
      </c>
      <c r="G22" s="138" t="s">
        <v>99</v>
      </c>
      <c r="H22" s="136" t="s">
        <v>538</v>
      </c>
      <c r="I22" s="136" t="s">
        <v>539</v>
      </c>
      <c r="J22" s="138"/>
      <c r="K22" s="139"/>
      <c r="L22" s="138"/>
      <c r="M22" s="138" t="s">
        <v>535</v>
      </c>
      <c r="N22" s="139" t="n">
        <v>4.14</v>
      </c>
      <c r="O22" s="138" t="s">
        <v>523</v>
      </c>
      <c r="P22" s="140" t="n">
        <v>5000</v>
      </c>
      <c r="Q22" s="138" t="s">
        <v>524</v>
      </c>
      <c r="R22" s="140" t="n">
        <v>1825000</v>
      </c>
      <c r="S22" s="138" t="s">
        <v>40</v>
      </c>
      <c r="T22" s="138" t="s">
        <v>38</v>
      </c>
    </row>
    <row r="23" customFormat="false" ht="24" hidden="false" customHeight="false" outlineLevel="0" collapsed="false">
      <c r="A23" s="136" t="s">
        <v>517</v>
      </c>
      <c r="B23" s="137" t="n">
        <v>112559960</v>
      </c>
      <c r="C23" s="138"/>
      <c r="D23" s="138" t="s">
        <v>525</v>
      </c>
      <c r="E23" s="138" t="s">
        <v>39</v>
      </c>
      <c r="F23" s="138" t="s">
        <v>528</v>
      </c>
      <c r="G23" s="138" t="s">
        <v>94</v>
      </c>
      <c r="H23" s="136" t="s">
        <v>529</v>
      </c>
      <c r="I23" s="136" t="s">
        <v>530</v>
      </c>
      <c r="J23" s="138"/>
      <c r="K23" s="139"/>
      <c r="L23" s="138"/>
      <c r="M23" s="138" t="s">
        <v>531</v>
      </c>
      <c r="N23" s="139" t="n">
        <v>4.395</v>
      </c>
      <c r="O23" s="138" t="s">
        <v>523</v>
      </c>
      <c r="P23" s="140" t="n">
        <v>2500</v>
      </c>
      <c r="Q23" s="138" t="s">
        <v>524</v>
      </c>
      <c r="R23" s="140" t="n">
        <v>912500</v>
      </c>
      <c r="S23" s="138" t="s">
        <v>40</v>
      </c>
      <c r="T23" s="138" t="s">
        <v>38</v>
      </c>
    </row>
    <row r="24" customFormat="false" ht="24" hidden="false" customHeight="false" outlineLevel="0" collapsed="false">
      <c r="A24" s="136" t="s">
        <v>517</v>
      </c>
      <c r="B24" s="137" t="n">
        <v>171709709</v>
      </c>
      <c r="C24" s="138"/>
      <c r="D24" s="138" t="s">
        <v>525</v>
      </c>
      <c r="E24" s="138" t="s">
        <v>39</v>
      </c>
      <c r="F24" s="138" t="s">
        <v>528</v>
      </c>
      <c r="G24" s="138" t="s">
        <v>94</v>
      </c>
      <c r="H24" s="136" t="s">
        <v>529</v>
      </c>
      <c r="I24" s="136" t="s">
        <v>530</v>
      </c>
      <c r="J24" s="138"/>
      <c r="K24" s="139"/>
      <c r="L24" s="138"/>
      <c r="M24" s="138" t="s">
        <v>531</v>
      </c>
      <c r="N24" s="139" t="n">
        <v>4.385</v>
      </c>
      <c r="O24" s="138" t="s">
        <v>523</v>
      </c>
      <c r="P24" s="140" t="n">
        <v>5000</v>
      </c>
      <c r="Q24" s="138" t="s">
        <v>524</v>
      </c>
      <c r="R24" s="140" t="n">
        <v>1825000</v>
      </c>
      <c r="S24" s="138" t="s">
        <v>40</v>
      </c>
      <c r="T24" s="138" t="s">
        <v>38</v>
      </c>
    </row>
    <row r="25" customFormat="false" ht="35.25" hidden="false" customHeight="false" outlineLevel="0" collapsed="false">
      <c r="A25" s="136" t="s">
        <v>517</v>
      </c>
      <c r="B25" s="137" t="n">
        <v>178415145</v>
      </c>
      <c r="C25" s="138"/>
      <c r="D25" s="138" t="s">
        <v>525</v>
      </c>
      <c r="E25" s="138" t="s">
        <v>47</v>
      </c>
      <c r="F25" s="138" t="s">
        <v>526</v>
      </c>
      <c r="G25" s="138" t="s">
        <v>255</v>
      </c>
      <c r="H25" s="136" t="s">
        <v>520</v>
      </c>
      <c r="I25" s="136" t="s">
        <v>521</v>
      </c>
      <c r="J25" s="138"/>
      <c r="K25" s="139"/>
      <c r="L25" s="138"/>
      <c r="M25" s="138" t="s">
        <v>540</v>
      </c>
      <c r="N25" s="139" t="n">
        <v>4.51</v>
      </c>
      <c r="O25" s="138" t="s">
        <v>523</v>
      </c>
      <c r="P25" s="140" t="n">
        <v>5000</v>
      </c>
      <c r="Q25" s="138" t="s">
        <v>524</v>
      </c>
      <c r="R25" s="140" t="n">
        <v>15000</v>
      </c>
      <c r="S25" s="138" t="s">
        <v>40</v>
      </c>
      <c r="T25" s="138" t="s">
        <v>44</v>
      </c>
    </row>
    <row r="26" customFormat="false" ht="24" hidden="false" customHeight="false" outlineLevel="0" collapsed="false">
      <c r="A26" s="136" t="s">
        <v>517</v>
      </c>
      <c r="B26" s="137" t="n">
        <v>202026786</v>
      </c>
      <c r="C26" s="138"/>
      <c r="D26" s="138" t="s">
        <v>518</v>
      </c>
      <c r="E26" s="138" t="s">
        <v>39</v>
      </c>
      <c r="F26" s="138" t="s">
        <v>528</v>
      </c>
      <c r="G26" s="138" t="s">
        <v>99</v>
      </c>
      <c r="H26" s="136" t="s">
        <v>538</v>
      </c>
      <c r="I26" s="136" t="s">
        <v>539</v>
      </c>
      <c r="J26" s="138"/>
      <c r="K26" s="139"/>
      <c r="L26" s="138"/>
      <c r="M26" s="138" t="s">
        <v>531</v>
      </c>
      <c r="N26" s="139" t="n">
        <v>4.12</v>
      </c>
      <c r="O26" s="138" t="s">
        <v>523</v>
      </c>
      <c r="P26" s="140" t="n">
        <v>20000</v>
      </c>
      <c r="Q26" s="138" t="s">
        <v>524</v>
      </c>
      <c r="R26" s="140" t="n">
        <v>7300000</v>
      </c>
      <c r="S26" s="138" t="s">
        <v>40</v>
      </c>
      <c r="T26" s="138" t="s">
        <v>38</v>
      </c>
    </row>
    <row r="27" customFormat="false" ht="24" hidden="false" customHeight="false" outlineLevel="0" collapsed="false">
      <c r="A27" s="136" t="s">
        <v>517</v>
      </c>
      <c r="B27" s="137" t="n">
        <v>915568548</v>
      </c>
      <c r="C27" s="138"/>
      <c r="D27" s="138" t="s">
        <v>518</v>
      </c>
      <c r="E27" s="138" t="s">
        <v>39</v>
      </c>
      <c r="F27" s="138" t="s">
        <v>528</v>
      </c>
      <c r="G27" s="138" t="s">
        <v>328</v>
      </c>
      <c r="H27" s="136" t="s">
        <v>541</v>
      </c>
      <c r="I27" s="136" t="s">
        <v>542</v>
      </c>
      <c r="J27" s="138"/>
      <c r="K27" s="139"/>
      <c r="L27" s="138"/>
      <c r="M27" s="138" t="s">
        <v>522</v>
      </c>
      <c r="N27" s="139" t="n">
        <v>4.3875</v>
      </c>
      <c r="O27" s="138" t="s">
        <v>523</v>
      </c>
      <c r="P27" s="140" t="n">
        <v>5000</v>
      </c>
      <c r="Q27" s="138" t="s">
        <v>524</v>
      </c>
      <c r="R27" s="140" t="n">
        <v>765000</v>
      </c>
      <c r="S27" s="138" t="s">
        <v>40</v>
      </c>
      <c r="T27" s="138" t="s">
        <v>38</v>
      </c>
    </row>
    <row r="28" customFormat="false" ht="14.25" hidden="false" customHeight="true" outlineLevel="0" collapsed="false">
      <c r="A28" s="141" t="s">
        <v>543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customFormat="false" ht="14.25" hidden="false" customHeight="false" outlineLevel="0" collapsed="false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customFormat="false" ht="13.5" hidden="false" customHeight="false" outlineLevel="0" collapsed="false"/>
  </sheetData>
  <mergeCells count="2">
    <mergeCell ref="A28:T28"/>
    <mergeCell ref="A29:T29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992858305&amp;dt=May-11-01"/>
    <hyperlink ref="B17" r:id="rId2" display="https://www.intcx.com/ReportServlet/any.class?operation=confirm&amp;dealID=169242249&amp;dt=May-11-01"/>
    <hyperlink ref="B18" r:id="rId3" display="https://www.intcx.com/ReportServlet/any.class?operation=confirm&amp;dealID=647422141&amp;dt=May-11-01"/>
    <hyperlink ref="B19" r:id="rId4" display="https://www.intcx.com/ReportServlet/any.class?operation=confirm&amp;dealID=174540473&amp;dt=May-11-01"/>
    <hyperlink ref="B20" r:id="rId5" display="https://www.intcx.com/ReportServlet/any.class?operation=confirm&amp;dealID=109868782&amp;dt=May-11-01"/>
    <hyperlink ref="B21" r:id="rId6" display="https://www.intcx.com/ReportServlet/any.class?operation=confirm&amp;dealID=212221527&amp;dt=May-10-01"/>
    <hyperlink ref="B22" r:id="rId7" display="https://www.intcx.com/ReportServlet/any.class?operation=confirm&amp;dealID=113155446&amp;dt=May-11-01"/>
    <hyperlink ref="B23" r:id="rId8" display="https://www.intcx.com/ReportServlet/any.class?operation=confirm&amp;dealID=112559960&amp;dt=May-11-01"/>
    <hyperlink ref="B24" r:id="rId9" display="https://www.intcx.com/ReportServlet/any.class?operation=confirm&amp;dealID=171709709&amp;dt=May-11-01"/>
    <hyperlink ref="B25" r:id="rId10" display="https://www.intcx.com/ReportServlet/any.class?operation=confirm&amp;dealID=178415145&amp;dt=May-11-01"/>
    <hyperlink ref="B26" r:id="rId11" display="https://www.intcx.com/ReportServlet/any.class?operation=confirm&amp;dealID=202026786&amp;dt=May-11-01"/>
    <hyperlink ref="B27" r:id="rId12" display="https://www.intcx.com/ReportServlet/any.class?operation=confirm&amp;dealID=915568548&amp;dt=May-11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37"/>
  <sheetViews>
    <sheetView showFormulas="false" showGridLines="true" showRowColHeaders="true" showZeros="true" rightToLeft="false" tabSelected="false" showOutlineSymbols="true" defaultGridColor="true" view="normal" topLeftCell="K15" colorId="64" zoomScale="85" zoomScaleNormal="85" zoomScalePageLayoutView="100" workbookViewId="0">
      <selection pane="topLeft" activeCell="H15" activeCellId="0" sqref="H15: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7" t="s">
        <v>544</v>
      </c>
    </row>
    <row r="2" customFormat="false" ht="15.75" hidden="false" customHeight="false" outlineLevel="0" collapsed="false">
      <c r="A2" s="128" t="s">
        <v>495</v>
      </c>
    </row>
    <row r="3" customFormat="false" ht="12.75" hidden="false" customHeight="false" outlineLevel="0" collapsed="false">
      <c r="A3" s="38" t="n">
        <f aca="false">'E-Mail'!$B$2</f>
        <v>37022</v>
      </c>
    </row>
    <row r="5" customFormat="false" ht="13.5" hidden="false" customHeight="false" outlineLevel="0" collapsed="false">
      <c r="A5" s="129" t="s">
        <v>496</v>
      </c>
      <c r="B5" s="129" t="s">
        <v>5</v>
      </c>
      <c r="C5" s="129" t="s">
        <v>3</v>
      </c>
    </row>
    <row r="6" customFormat="false" ht="12.75" hidden="false" customHeight="false" outlineLevel="0" collapsed="false">
      <c r="A6" s="37" t="s">
        <v>43</v>
      </c>
      <c r="B6" s="130" t="n">
        <f aca="false">COUNTIF($S$15:$S$4925,A6)</f>
        <v>24</v>
      </c>
      <c r="C6" s="130" t="n">
        <f aca="false">SUMIF($S$15:$S$4926,A6,$R$15:$R$4926)</f>
        <v>121600</v>
      </c>
    </row>
    <row r="7" customFormat="false" ht="12.75" hidden="false" customHeight="false" outlineLevel="0" collapsed="false">
      <c r="A7" s="37"/>
      <c r="B7" s="130"/>
      <c r="C7" s="130"/>
    </row>
    <row r="8" customFormat="false" ht="13.5" hidden="false" customHeight="false" outlineLevel="0" collapsed="false"/>
    <row r="9" customFormat="false" ht="15.75" hidden="false" customHeight="false" outlineLevel="0" collapsed="false">
      <c r="A9" s="142" t="str">
        <f aca="false">IF(A16=0,"No Activity"," ")</f>
        <v> </v>
      </c>
      <c r="H9" s="132" t="s">
        <v>497</v>
      </c>
      <c r="I9" s="132" t="s">
        <v>498</v>
      </c>
    </row>
    <row r="10" customFormat="false" ht="12.75" hidden="false" customHeight="true" outlineLevel="0" collapsed="false">
      <c r="A10" s="133" t="s">
        <v>545</v>
      </c>
      <c r="U10" s="125"/>
      <c r="V10" s="125"/>
      <c r="W10" s="125"/>
      <c r="X10" s="125"/>
      <c r="Y10" s="125"/>
      <c r="Z10" s="125"/>
    </row>
    <row r="11" customFormat="false" ht="12.75" hidden="false" customHeight="true" outlineLevel="0" collapsed="false">
      <c r="A11" s="134" t="s">
        <v>500</v>
      </c>
      <c r="U11" s="125"/>
      <c r="V11" s="125"/>
      <c r="W11" s="125"/>
      <c r="X11" s="125"/>
      <c r="Y11" s="125"/>
      <c r="Z11" s="125"/>
    </row>
    <row r="12" customFormat="false" ht="12.75" hidden="false" customHeight="false" outlineLevel="0" collapsed="false">
      <c r="A12" s="134" t="s">
        <v>501</v>
      </c>
      <c r="U12" s="125"/>
      <c r="V12" s="125"/>
      <c r="W12" s="125"/>
      <c r="X12" s="125"/>
      <c r="Y12" s="125"/>
      <c r="Z12" s="125"/>
    </row>
    <row r="13" customFormat="false" ht="12.75" hidden="false" customHeight="false" outlineLevel="0" collapsed="false">
      <c r="A13" s="134" t="s">
        <v>502</v>
      </c>
      <c r="U13" s="125"/>
      <c r="V13" s="125"/>
      <c r="W13" s="125"/>
      <c r="X13" s="125"/>
      <c r="Y13" s="125"/>
      <c r="Z13" s="125"/>
    </row>
    <row r="14" customFormat="false" ht="12.75" hidden="false" customHeight="true" outlineLevel="0" collapsed="false">
      <c r="U14" s="125"/>
      <c r="V14" s="125"/>
      <c r="W14" s="125"/>
      <c r="X14" s="125"/>
      <c r="Y14" s="125"/>
      <c r="Z14" s="125"/>
    </row>
    <row r="15" customFormat="false" ht="23.25" hidden="false" customHeight="true" outlineLevel="0" collapsed="false">
      <c r="A15" s="135" t="s">
        <v>503</v>
      </c>
      <c r="B15" s="135" t="s">
        <v>504</v>
      </c>
      <c r="C15" s="135" t="s">
        <v>505</v>
      </c>
      <c r="D15" s="135" t="s">
        <v>506</v>
      </c>
      <c r="E15" s="135" t="s">
        <v>35</v>
      </c>
      <c r="F15" s="135" t="s">
        <v>507</v>
      </c>
      <c r="G15" s="135" t="s">
        <v>80</v>
      </c>
      <c r="H15" s="135" t="s">
        <v>497</v>
      </c>
      <c r="I15" s="135" t="s">
        <v>498</v>
      </c>
      <c r="J15" s="135" t="s">
        <v>508</v>
      </c>
      <c r="K15" s="135" t="s">
        <v>509</v>
      </c>
      <c r="L15" s="135" t="s">
        <v>510</v>
      </c>
      <c r="M15" s="135" t="s">
        <v>511</v>
      </c>
      <c r="N15" s="135" t="s">
        <v>512</v>
      </c>
      <c r="O15" s="135" t="s">
        <v>513</v>
      </c>
      <c r="P15" s="135" t="s">
        <v>514</v>
      </c>
      <c r="Q15" s="135" t="s">
        <v>515</v>
      </c>
      <c r="R15" s="135" t="s">
        <v>516</v>
      </c>
      <c r="S15" s="135" t="s">
        <v>36</v>
      </c>
      <c r="T15" s="135" t="s">
        <v>34</v>
      </c>
      <c r="U15" s="125"/>
      <c r="V15" s="125"/>
      <c r="W15" s="125"/>
      <c r="X15" s="125"/>
      <c r="Y15" s="125"/>
      <c r="Z15" s="125"/>
    </row>
    <row r="16" customFormat="false" ht="14.25" hidden="false" customHeight="false" outlineLevel="0" collapsed="false">
      <c r="A16" s="136" t="s">
        <v>517</v>
      </c>
      <c r="B16" s="137" t="n">
        <v>214875195</v>
      </c>
      <c r="C16" s="138"/>
      <c r="D16" s="138" t="s">
        <v>518</v>
      </c>
      <c r="E16" s="138" t="s">
        <v>42</v>
      </c>
      <c r="F16" s="138" t="s">
        <v>546</v>
      </c>
      <c r="G16" s="138" t="s">
        <v>229</v>
      </c>
      <c r="H16" s="136" t="s">
        <v>547</v>
      </c>
      <c r="I16" s="136" t="s">
        <v>548</v>
      </c>
      <c r="J16" s="138"/>
      <c r="K16" s="139"/>
      <c r="L16" s="138"/>
      <c r="M16" s="138" t="s">
        <v>549</v>
      </c>
      <c r="N16" s="139" t="n">
        <v>41.5</v>
      </c>
      <c r="O16" s="138" t="s">
        <v>550</v>
      </c>
      <c r="P16" s="139" t="n">
        <v>50</v>
      </c>
      <c r="Q16" s="138" t="s">
        <v>551</v>
      </c>
      <c r="R16" s="140" t="n">
        <v>4000</v>
      </c>
      <c r="S16" s="138" t="s">
        <v>43</v>
      </c>
      <c r="T16" s="138" t="s">
        <v>46</v>
      </c>
      <c r="U16" s="125"/>
      <c r="V16" s="125"/>
      <c r="W16" s="125"/>
      <c r="X16" s="125"/>
      <c r="Y16" s="125"/>
      <c r="Z16" s="125"/>
    </row>
    <row r="17" customFormat="false" ht="14.25" hidden="false" customHeight="false" outlineLevel="0" collapsed="false">
      <c r="A17" s="136" t="s">
        <v>517</v>
      </c>
      <c r="B17" s="137" t="n">
        <v>294281833</v>
      </c>
      <c r="C17" s="138"/>
      <c r="D17" s="138" t="s">
        <v>518</v>
      </c>
      <c r="E17" s="138" t="s">
        <v>42</v>
      </c>
      <c r="F17" s="138" t="s">
        <v>546</v>
      </c>
      <c r="G17" s="138" t="s">
        <v>229</v>
      </c>
      <c r="H17" s="136" t="s">
        <v>547</v>
      </c>
      <c r="I17" s="136" t="s">
        <v>548</v>
      </c>
      <c r="J17" s="138"/>
      <c r="K17" s="139"/>
      <c r="L17" s="138"/>
      <c r="M17" s="138" t="s">
        <v>540</v>
      </c>
      <c r="N17" s="139" t="n">
        <v>41.75</v>
      </c>
      <c r="O17" s="138" t="s">
        <v>550</v>
      </c>
      <c r="P17" s="139" t="n">
        <v>50</v>
      </c>
      <c r="Q17" s="138" t="s">
        <v>551</v>
      </c>
      <c r="R17" s="140" t="n">
        <v>4000</v>
      </c>
      <c r="S17" s="138" t="s">
        <v>43</v>
      </c>
      <c r="T17" s="138" t="s">
        <v>46</v>
      </c>
      <c r="U17" s="143"/>
      <c r="V17" s="125"/>
      <c r="W17" s="125"/>
      <c r="X17" s="125"/>
      <c r="Y17" s="125"/>
      <c r="Z17" s="125"/>
    </row>
    <row r="18" customFormat="false" ht="14.25" hidden="false" customHeight="false" outlineLevel="0" collapsed="false">
      <c r="A18" s="136" t="s">
        <v>517</v>
      </c>
      <c r="B18" s="137" t="n">
        <v>463939977</v>
      </c>
      <c r="C18" s="138"/>
      <c r="D18" s="138" t="s">
        <v>518</v>
      </c>
      <c r="E18" s="138" t="s">
        <v>42</v>
      </c>
      <c r="F18" s="138" t="s">
        <v>546</v>
      </c>
      <c r="G18" s="138" t="s">
        <v>229</v>
      </c>
      <c r="H18" s="136" t="s">
        <v>547</v>
      </c>
      <c r="I18" s="136" t="s">
        <v>548</v>
      </c>
      <c r="J18" s="138"/>
      <c r="K18" s="139"/>
      <c r="L18" s="138"/>
      <c r="M18" s="138" t="s">
        <v>535</v>
      </c>
      <c r="N18" s="139" t="n">
        <v>42</v>
      </c>
      <c r="O18" s="138" t="s">
        <v>550</v>
      </c>
      <c r="P18" s="139" t="n">
        <v>50</v>
      </c>
      <c r="Q18" s="138" t="s">
        <v>551</v>
      </c>
      <c r="R18" s="140" t="n">
        <v>4000</v>
      </c>
      <c r="S18" s="138" t="s">
        <v>43</v>
      </c>
      <c r="T18" s="138" t="s">
        <v>46</v>
      </c>
      <c r="U18" s="143"/>
      <c r="V18" s="125"/>
      <c r="W18" s="125"/>
      <c r="X18" s="125"/>
      <c r="Y18" s="125"/>
      <c r="Z18" s="125"/>
    </row>
    <row r="19" customFormat="false" ht="14.25" hidden="false" customHeight="false" outlineLevel="0" collapsed="false">
      <c r="A19" s="136" t="s">
        <v>517</v>
      </c>
      <c r="B19" s="137" t="n">
        <v>200373486</v>
      </c>
      <c r="C19" s="138"/>
      <c r="D19" s="138" t="s">
        <v>518</v>
      </c>
      <c r="E19" s="138" t="s">
        <v>42</v>
      </c>
      <c r="F19" s="138" t="s">
        <v>552</v>
      </c>
      <c r="G19" s="138" t="s">
        <v>172</v>
      </c>
      <c r="H19" s="136" t="s">
        <v>521</v>
      </c>
      <c r="I19" s="136" t="s">
        <v>521</v>
      </c>
      <c r="J19" s="138"/>
      <c r="K19" s="139"/>
      <c r="L19" s="138"/>
      <c r="M19" s="138" t="s">
        <v>553</v>
      </c>
      <c r="N19" s="139" t="n">
        <v>36</v>
      </c>
      <c r="O19" s="138" t="s">
        <v>550</v>
      </c>
      <c r="P19" s="139" t="n">
        <v>50</v>
      </c>
      <c r="Q19" s="138" t="s">
        <v>551</v>
      </c>
      <c r="R19" s="139" t="n">
        <v>800</v>
      </c>
      <c r="S19" s="138" t="s">
        <v>43</v>
      </c>
      <c r="T19" s="138" t="s">
        <v>41</v>
      </c>
      <c r="U19" s="125"/>
      <c r="V19" s="125"/>
      <c r="W19" s="125"/>
      <c r="X19" s="125"/>
      <c r="Y19" s="125"/>
      <c r="Z19" s="125"/>
    </row>
    <row r="20" customFormat="false" ht="14.25" hidden="false" customHeight="false" outlineLevel="0" collapsed="false">
      <c r="A20" s="136" t="s">
        <v>517</v>
      </c>
      <c r="B20" s="137" t="n">
        <v>112055519</v>
      </c>
      <c r="C20" s="138"/>
      <c r="D20" s="138" t="s">
        <v>518</v>
      </c>
      <c r="E20" s="138" t="s">
        <v>42</v>
      </c>
      <c r="F20" s="138" t="s">
        <v>552</v>
      </c>
      <c r="G20" s="138" t="s">
        <v>172</v>
      </c>
      <c r="H20" s="136" t="s">
        <v>521</v>
      </c>
      <c r="I20" s="136" t="s">
        <v>521</v>
      </c>
      <c r="J20" s="138"/>
      <c r="K20" s="139"/>
      <c r="L20" s="138"/>
      <c r="M20" s="138" t="s">
        <v>540</v>
      </c>
      <c r="N20" s="139" t="n">
        <v>36</v>
      </c>
      <c r="O20" s="138" t="s">
        <v>550</v>
      </c>
      <c r="P20" s="139" t="n">
        <v>50</v>
      </c>
      <c r="Q20" s="138" t="s">
        <v>551</v>
      </c>
      <c r="R20" s="139" t="n">
        <v>800</v>
      </c>
      <c r="S20" s="138" t="s">
        <v>43</v>
      </c>
      <c r="T20" s="138" t="s">
        <v>41</v>
      </c>
      <c r="U20" s="125"/>
      <c r="V20" s="125"/>
      <c r="W20" s="125"/>
      <c r="X20" s="125"/>
      <c r="Y20" s="125"/>
      <c r="Z20" s="125"/>
    </row>
    <row r="21" customFormat="false" ht="14.25" hidden="false" customHeight="false" outlineLevel="0" collapsed="false">
      <c r="A21" s="136" t="s">
        <v>517</v>
      </c>
      <c r="B21" s="137" t="n">
        <v>107034335</v>
      </c>
      <c r="C21" s="138"/>
      <c r="D21" s="138" t="s">
        <v>518</v>
      </c>
      <c r="E21" s="138" t="s">
        <v>42</v>
      </c>
      <c r="F21" s="138" t="s">
        <v>552</v>
      </c>
      <c r="G21" s="138" t="s">
        <v>172</v>
      </c>
      <c r="H21" s="136" t="s">
        <v>521</v>
      </c>
      <c r="I21" s="136" t="s">
        <v>521</v>
      </c>
      <c r="J21" s="138"/>
      <c r="K21" s="139"/>
      <c r="L21" s="138"/>
      <c r="M21" s="138" t="s">
        <v>553</v>
      </c>
      <c r="N21" s="139" t="n">
        <v>35</v>
      </c>
      <c r="O21" s="138" t="s">
        <v>550</v>
      </c>
      <c r="P21" s="139" t="n">
        <v>50</v>
      </c>
      <c r="Q21" s="138" t="s">
        <v>551</v>
      </c>
      <c r="R21" s="139" t="n">
        <v>800</v>
      </c>
      <c r="S21" s="138" t="s">
        <v>43</v>
      </c>
      <c r="T21" s="138" t="s">
        <v>41</v>
      </c>
      <c r="U21" s="125"/>
      <c r="V21" s="125"/>
      <c r="W21" s="125"/>
      <c r="X21" s="125"/>
      <c r="Y21" s="125"/>
      <c r="Z21" s="125"/>
    </row>
    <row r="22" customFormat="false" ht="14.25" hidden="false" customHeight="false" outlineLevel="0" collapsed="false">
      <c r="A22" s="136" t="s">
        <v>517</v>
      </c>
      <c r="B22" s="137" t="n">
        <v>186249541</v>
      </c>
      <c r="C22" s="138"/>
      <c r="D22" s="138" t="s">
        <v>518</v>
      </c>
      <c r="E22" s="138" t="s">
        <v>42</v>
      </c>
      <c r="F22" s="138" t="s">
        <v>552</v>
      </c>
      <c r="G22" s="138" t="s">
        <v>172</v>
      </c>
      <c r="H22" s="136" t="s">
        <v>521</v>
      </c>
      <c r="I22" s="136" t="s">
        <v>521</v>
      </c>
      <c r="J22" s="138"/>
      <c r="K22" s="139"/>
      <c r="L22" s="138"/>
      <c r="M22" s="138" t="s">
        <v>540</v>
      </c>
      <c r="N22" s="139" t="n">
        <v>32</v>
      </c>
      <c r="O22" s="138" t="s">
        <v>550</v>
      </c>
      <c r="P22" s="139" t="n">
        <v>50</v>
      </c>
      <c r="Q22" s="138" t="s">
        <v>551</v>
      </c>
      <c r="R22" s="139" t="n">
        <v>800</v>
      </c>
      <c r="S22" s="138" t="s">
        <v>43</v>
      </c>
      <c r="T22" s="138" t="s">
        <v>41</v>
      </c>
      <c r="U22" s="125"/>
      <c r="V22" s="125"/>
      <c r="W22" s="125"/>
      <c r="X22" s="125"/>
      <c r="Y22" s="125"/>
      <c r="Z22" s="125"/>
    </row>
    <row r="23" customFormat="false" ht="14.25" hidden="false" customHeight="false" outlineLevel="0" collapsed="false">
      <c r="A23" s="136" t="s">
        <v>517</v>
      </c>
      <c r="B23" s="137" t="n">
        <v>148055995</v>
      </c>
      <c r="C23" s="138"/>
      <c r="D23" s="138" t="s">
        <v>525</v>
      </c>
      <c r="E23" s="138" t="s">
        <v>42</v>
      </c>
      <c r="F23" s="138" t="s">
        <v>554</v>
      </c>
      <c r="G23" s="138" t="s">
        <v>172</v>
      </c>
      <c r="H23" s="136" t="s">
        <v>521</v>
      </c>
      <c r="I23" s="136" t="s">
        <v>521</v>
      </c>
      <c r="J23" s="138"/>
      <c r="K23" s="139"/>
      <c r="L23" s="138"/>
      <c r="M23" s="138" t="s">
        <v>553</v>
      </c>
      <c r="N23" s="139" t="n">
        <v>27.75</v>
      </c>
      <c r="O23" s="138" t="s">
        <v>550</v>
      </c>
      <c r="P23" s="139" t="n">
        <v>50</v>
      </c>
      <c r="Q23" s="138" t="s">
        <v>551</v>
      </c>
      <c r="R23" s="139" t="n">
        <v>800</v>
      </c>
      <c r="S23" s="138" t="s">
        <v>43</v>
      </c>
      <c r="T23" s="138" t="s">
        <v>46</v>
      </c>
      <c r="U23" s="125"/>
      <c r="V23" s="125"/>
      <c r="W23" s="125"/>
      <c r="X23" s="125"/>
      <c r="Y23" s="125"/>
      <c r="Z23" s="125"/>
    </row>
    <row r="24" customFormat="false" ht="14.25" hidden="false" customHeight="false" outlineLevel="0" collapsed="false">
      <c r="A24" s="136" t="s">
        <v>517</v>
      </c>
      <c r="B24" s="137" t="n">
        <v>145613224</v>
      </c>
      <c r="C24" s="138"/>
      <c r="D24" s="138" t="s">
        <v>525</v>
      </c>
      <c r="E24" s="138" t="s">
        <v>42</v>
      </c>
      <c r="F24" s="138" t="s">
        <v>554</v>
      </c>
      <c r="G24" s="138" t="s">
        <v>172</v>
      </c>
      <c r="H24" s="136" t="s">
        <v>521</v>
      </c>
      <c r="I24" s="136" t="s">
        <v>521</v>
      </c>
      <c r="J24" s="138"/>
      <c r="K24" s="139"/>
      <c r="L24" s="138"/>
      <c r="M24" s="138" t="s">
        <v>553</v>
      </c>
      <c r="N24" s="139" t="n">
        <v>27.5</v>
      </c>
      <c r="O24" s="138" t="s">
        <v>550</v>
      </c>
      <c r="P24" s="139" t="n">
        <v>50</v>
      </c>
      <c r="Q24" s="138" t="s">
        <v>551</v>
      </c>
      <c r="R24" s="139" t="n">
        <v>800</v>
      </c>
      <c r="S24" s="138" t="s">
        <v>43</v>
      </c>
      <c r="T24" s="138" t="s">
        <v>46</v>
      </c>
      <c r="U24" s="125"/>
      <c r="V24" s="125"/>
      <c r="W24" s="125"/>
      <c r="X24" s="125"/>
      <c r="Y24" s="125"/>
      <c r="Z24" s="125"/>
    </row>
    <row r="25" customFormat="false" ht="14.25" hidden="false" customHeight="false" outlineLevel="0" collapsed="false">
      <c r="A25" s="136" t="s">
        <v>517</v>
      </c>
      <c r="B25" s="137" t="n">
        <v>176791156</v>
      </c>
      <c r="C25" s="138"/>
      <c r="D25" s="138" t="s">
        <v>525</v>
      </c>
      <c r="E25" s="138" t="s">
        <v>42</v>
      </c>
      <c r="F25" s="138" t="s">
        <v>554</v>
      </c>
      <c r="G25" s="138" t="s">
        <v>172</v>
      </c>
      <c r="H25" s="136" t="s">
        <v>521</v>
      </c>
      <c r="I25" s="136" t="s">
        <v>521</v>
      </c>
      <c r="J25" s="138"/>
      <c r="K25" s="139"/>
      <c r="L25" s="138"/>
      <c r="M25" s="138" t="s">
        <v>553</v>
      </c>
      <c r="N25" s="139" t="n">
        <v>26.75</v>
      </c>
      <c r="O25" s="138" t="s">
        <v>550</v>
      </c>
      <c r="P25" s="139" t="n">
        <v>50</v>
      </c>
      <c r="Q25" s="138" t="s">
        <v>551</v>
      </c>
      <c r="R25" s="139" t="n">
        <v>800</v>
      </c>
      <c r="S25" s="138" t="s">
        <v>43</v>
      </c>
      <c r="T25" s="138" t="s">
        <v>46</v>
      </c>
      <c r="U25" s="125"/>
      <c r="V25" s="125"/>
      <c r="W25" s="125"/>
      <c r="X25" s="125"/>
      <c r="Y25" s="125"/>
      <c r="Z25" s="125"/>
    </row>
    <row r="26" customFormat="false" ht="14.25" hidden="false" customHeight="false" outlineLevel="0" collapsed="false">
      <c r="A26" s="136" t="s">
        <v>517</v>
      </c>
      <c r="B26" s="137" t="n">
        <v>184674763</v>
      </c>
      <c r="C26" s="138"/>
      <c r="D26" s="138" t="s">
        <v>525</v>
      </c>
      <c r="E26" s="138" t="s">
        <v>42</v>
      </c>
      <c r="F26" s="138" t="s">
        <v>554</v>
      </c>
      <c r="G26" s="138" t="s">
        <v>172</v>
      </c>
      <c r="H26" s="136" t="s">
        <v>521</v>
      </c>
      <c r="I26" s="136" t="s">
        <v>521</v>
      </c>
      <c r="J26" s="138"/>
      <c r="K26" s="139"/>
      <c r="L26" s="138"/>
      <c r="M26" s="138" t="s">
        <v>555</v>
      </c>
      <c r="N26" s="139" t="n">
        <v>25</v>
      </c>
      <c r="O26" s="138" t="s">
        <v>550</v>
      </c>
      <c r="P26" s="139" t="n">
        <v>50</v>
      </c>
      <c r="Q26" s="138" t="s">
        <v>551</v>
      </c>
      <c r="R26" s="139" t="n">
        <v>800</v>
      </c>
      <c r="S26" s="138" t="s">
        <v>43</v>
      </c>
      <c r="T26" s="138" t="s">
        <v>41</v>
      </c>
      <c r="U26" s="125"/>
      <c r="V26" s="125"/>
      <c r="W26" s="125"/>
      <c r="X26" s="125"/>
      <c r="Y26" s="125"/>
      <c r="Z26" s="125"/>
    </row>
    <row r="27" customFormat="false" ht="14.25" hidden="false" customHeight="false" outlineLevel="0" collapsed="false">
      <c r="A27" s="136" t="s">
        <v>517</v>
      </c>
      <c r="B27" s="137" t="n">
        <v>176984614</v>
      </c>
      <c r="C27" s="138"/>
      <c r="D27" s="138" t="s">
        <v>525</v>
      </c>
      <c r="E27" s="138" t="s">
        <v>42</v>
      </c>
      <c r="F27" s="138" t="s">
        <v>554</v>
      </c>
      <c r="G27" s="138" t="s">
        <v>172</v>
      </c>
      <c r="H27" s="136" t="s">
        <v>521</v>
      </c>
      <c r="I27" s="136" t="s">
        <v>521</v>
      </c>
      <c r="J27" s="138"/>
      <c r="K27" s="139"/>
      <c r="L27" s="138"/>
      <c r="M27" s="138" t="s">
        <v>553</v>
      </c>
      <c r="N27" s="139" t="n">
        <v>25</v>
      </c>
      <c r="O27" s="138" t="s">
        <v>550</v>
      </c>
      <c r="P27" s="139" t="n">
        <v>50</v>
      </c>
      <c r="Q27" s="138" t="s">
        <v>551</v>
      </c>
      <c r="R27" s="139" t="n">
        <v>800</v>
      </c>
      <c r="S27" s="138" t="s">
        <v>43</v>
      </c>
      <c r="T27" s="138" t="s">
        <v>41</v>
      </c>
      <c r="U27" s="125"/>
      <c r="V27" s="125"/>
      <c r="W27" s="125"/>
      <c r="X27" s="125"/>
      <c r="Y27" s="125"/>
      <c r="Z27" s="125"/>
    </row>
    <row r="28" customFormat="false" ht="14.25" hidden="false" customHeight="false" outlineLevel="0" collapsed="false">
      <c r="A28" s="136" t="s">
        <v>517</v>
      </c>
      <c r="B28" s="137" t="n">
        <v>841590383</v>
      </c>
      <c r="C28" s="138"/>
      <c r="D28" s="138" t="s">
        <v>525</v>
      </c>
      <c r="E28" s="138" t="s">
        <v>42</v>
      </c>
      <c r="F28" s="138" t="s">
        <v>556</v>
      </c>
      <c r="G28" s="138" t="s">
        <v>172</v>
      </c>
      <c r="H28" s="136" t="s">
        <v>521</v>
      </c>
      <c r="I28" s="136" t="s">
        <v>521</v>
      </c>
      <c r="J28" s="138"/>
      <c r="K28" s="139"/>
      <c r="L28" s="138"/>
      <c r="M28" s="138" t="s">
        <v>555</v>
      </c>
      <c r="N28" s="139" t="n">
        <v>38</v>
      </c>
      <c r="O28" s="138" t="s">
        <v>550</v>
      </c>
      <c r="P28" s="139" t="n">
        <v>50</v>
      </c>
      <c r="Q28" s="138" t="s">
        <v>551</v>
      </c>
      <c r="R28" s="139" t="n">
        <v>800</v>
      </c>
      <c r="S28" s="138" t="s">
        <v>43</v>
      </c>
      <c r="T28" s="138" t="s">
        <v>41</v>
      </c>
      <c r="U28" s="125"/>
      <c r="V28" s="125"/>
      <c r="W28" s="125"/>
      <c r="X28" s="125"/>
      <c r="Y28" s="125"/>
      <c r="Z28" s="125"/>
    </row>
    <row r="29" customFormat="false" ht="14.25" hidden="false" customHeight="false" outlineLevel="0" collapsed="false">
      <c r="A29" s="136" t="s">
        <v>517</v>
      </c>
      <c r="B29" s="137" t="n">
        <v>624773210</v>
      </c>
      <c r="C29" s="138"/>
      <c r="D29" s="138" t="s">
        <v>525</v>
      </c>
      <c r="E29" s="138" t="s">
        <v>42</v>
      </c>
      <c r="F29" s="138" t="s">
        <v>546</v>
      </c>
      <c r="G29" s="138" t="s">
        <v>172</v>
      </c>
      <c r="H29" s="136" t="s">
        <v>521</v>
      </c>
      <c r="I29" s="136" t="s">
        <v>521</v>
      </c>
      <c r="J29" s="138"/>
      <c r="K29" s="139"/>
      <c r="L29" s="138"/>
      <c r="M29" s="138" t="s">
        <v>535</v>
      </c>
      <c r="N29" s="139" t="n">
        <v>37.5</v>
      </c>
      <c r="O29" s="138" t="s">
        <v>550</v>
      </c>
      <c r="P29" s="139" t="n">
        <v>50</v>
      </c>
      <c r="Q29" s="138" t="s">
        <v>551</v>
      </c>
      <c r="R29" s="139" t="n">
        <v>800</v>
      </c>
      <c r="S29" s="138" t="s">
        <v>43</v>
      </c>
      <c r="T29" s="138" t="s">
        <v>48</v>
      </c>
      <c r="U29" s="125"/>
      <c r="V29" s="125"/>
      <c r="W29" s="125"/>
      <c r="X29" s="125"/>
      <c r="Y29" s="125"/>
      <c r="Z29" s="125"/>
    </row>
    <row r="30" customFormat="false" ht="14.25" hidden="false" customHeight="false" outlineLevel="0" collapsed="false">
      <c r="A30" s="136" t="s">
        <v>517</v>
      </c>
      <c r="B30" s="137" t="n">
        <v>601230268</v>
      </c>
      <c r="C30" s="138"/>
      <c r="D30" s="138" t="s">
        <v>525</v>
      </c>
      <c r="E30" s="138" t="s">
        <v>42</v>
      </c>
      <c r="F30" s="138" t="s">
        <v>556</v>
      </c>
      <c r="G30" s="138" t="s">
        <v>172</v>
      </c>
      <c r="H30" s="136" t="s">
        <v>521</v>
      </c>
      <c r="I30" s="136" t="s">
        <v>521</v>
      </c>
      <c r="J30" s="138"/>
      <c r="K30" s="139"/>
      <c r="L30" s="138"/>
      <c r="M30" s="138" t="s">
        <v>555</v>
      </c>
      <c r="N30" s="139" t="n">
        <v>38.5</v>
      </c>
      <c r="O30" s="138" t="s">
        <v>550</v>
      </c>
      <c r="P30" s="139" t="n">
        <v>50</v>
      </c>
      <c r="Q30" s="138" t="s">
        <v>551</v>
      </c>
      <c r="R30" s="139" t="n">
        <v>800</v>
      </c>
      <c r="S30" s="138" t="s">
        <v>43</v>
      </c>
      <c r="T30" s="138" t="s">
        <v>41</v>
      </c>
      <c r="U30" s="125"/>
      <c r="V30" s="125"/>
      <c r="W30" s="125"/>
      <c r="X30" s="125"/>
      <c r="Y30" s="125"/>
      <c r="Z30" s="125"/>
    </row>
    <row r="31" customFormat="false" ht="14.25" hidden="false" customHeight="false" outlineLevel="0" collapsed="false">
      <c r="A31" s="136" t="s">
        <v>517</v>
      </c>
      <c r="B31" s="137" t="n">
        <v>589343144</v>
      </c>
      <c r="C31" s="138"/>
      <c r="D31" s="138" t="s">
        <v>525</v>
      </c>
      <c r="E31" s="138" t="s">
        <v>42</v>
      </c>
      <c r="F31" s="138" t="s">
        <v>546</v>
      </c>
      <c r="G31" s="138" t="s">
        <v>172</v>
      </c>
      <c r="H31" s="136" t="s">
        <v>521</v>
      </c>
      <c r="I31" s="136" t="s">
        <v>521</v>
      </c>
      <c r="J31" s="138"/>
      <c r="K31" s="139"/>
      <c r="L31" s="138"/>
      <c r="M31" s="138" t="s">
        <v>540</v>
      </c>
      <c r="N31" s="139" t="n">
        <v>37.5</v>
      </c>
      <c r="O31" s="138" t="s">
        <v>550</v>
      </c>
      <c r="P31" s="139" t="n">
        <v>50</v>
      </c>
      <c r="Q31" s="138" t="s">
        <v>551</v>
      </c>
      <c r="R31" s="139" t="n">
        <v>800</v>
      </c>
      <c r="S31" s="138" t="s">
        <v>43</v>
      </c>
      <c r="T31" s="138" t="s">
        <v>48</v>
      </c>
      <c r="U31" s="125"/>
      <c r="V31" s="125"/>
      <c r="W31" s="125"/>
      <c r="X31" s="125"/>
      <c r="Y31" s="125"/>
      <c r="Z31" s="125"/>
    </row>
    <row r="32" customFormat="false" ht="14.25" hidden="false" customHeight="false" outlineLevel="0" collapsed="false">
      <c r="A32" s="136" t="s">
        <v>517</v>
      </c>
      <c r="B32" s="137" t="n">
        <v>26216256324</v>
      </c>
      <c r="C32" s="138"/>
      <c r="D32" s="138" t="s">
        <v>518</v>
      </c>
      <c r="E32" s="138" t="s">
        <v>42</v>
      </c>
      <c r="F32" s="138" t="s">
        <v>554</v>
      </c>
      <c r="G32" s="144" t="n">
        <v>37043</v>
      </c>
      <c r="H32" s="136" t="s">
        <v>541</v>
      </c>
      <c r="I32" s="136" t="s">
        <v>557</v>
      </c>
      <c r="J32" s="138"/>
      <c r="K32" s="139"/>
      <c r="L32" s="138"/>
      <c r="M32" s="138" t="s">
        <v>535</v>
      </c>
      <c r="N32" s="139" t="n">
        <v>63.1</v>
      </c>
      <c r="O32" s="138" t="s">
        <v>550</v>
      </c>
      <c r="P32" s="139" t="n">
        <v>50</v>
      </c>
      <c r="Q32" s="138" t="s">
        <v>551</v>
      </c>
      <c r="R32" s="140" t="n">
        <v>16800</v>
      </c>
      <c r="S32" s="138" t="s">
        <v>43</v>
      </c>
      <c r="T32" s="138" t="s">
        <v>41</v>
      </c>
      <c r="U32" s="125"/>
      <c r="V32" s="125"/>
      <c r="W32" s="125"/>
      <c r="X32" s="125"/>
      <c r="Y32" s="125"/>
      <c r="Z32" s="125"/>
    </row>
    <row r="33" customFormat="false" ht="14.25" hidden="false" customHeight="false" outlineLevel="0" collapsed="false">
      <c r="A33" s="136" t="s">
        <v>517</v>
      </c>
      <c r="B33" s="137" t="n">
        <v>121250482</v>
      </c>
      <c r="C33" s="138"/>
      <c r="D33" s="138" t="s">
        <v>518</v>
      </c>
      <c r="E33" s="138" t="s">
        <v>42</v>
      </c>
      <c r="F33" s="138" t="s">
        <v>554</v>
      </c>
      <c r="G33" s="138" t="s">
        <v>184</v>
      </c>
      <c r="H33" s="136" t="s">
        <v>536</v>
      </c>
      <c r="I33" s="136" t="s">
        <v>558</v>
      </c>
      <c r="J33" s="138"/>
      <c r="K33" s="139"/>
      <c r="L33" s="138"/>
      <c r="M33" s="138" t="s">
        <v>553</v>
      </c>
      <c r="N33" s="139" t="n">
        <v>32.25</v>
      </c>
      <c r="O33" s="138" t="s">
        <v>550</v>
      </c>
      <c r="P33" s="139" t="n">
        <v>50</v>
      </c>
      <c r="Q33" s="138" t="s">
        <v>551</v>
      </c>
      <c r="R33" s="140" t="n">
        <v>3200</v>
      </c>
      <c r="S33" s="138" t="s">
        <v>43</v>
      </c>
      <c r="T33" s="138" t="s">
        <v>41</v>
      </c>
      <c r="U33" s="125"/>
      <c r="V33" s="125"/>
      <c r="W33" s="125"/>
      <c r="X33" s="125"/>
      <c r="Y33" s="125"/>
      <c r="Z33" s="125"/>
    </row>
    <row r="34" customFormat="false" ht="14.25" hidden="false" customHeight="false" outlineLevel="0" collapsed="false">
      <c r="A34" s="136" t="s">
        <v>517</v>
      </c>
      <c r="B34" s="137" t="n">
        <v>172796029</v>
      </c>
      <c r="C34" s="138"/>
      <c r="D34" s="138" t="s">
        <v>525</v>
      </c>
      <c r="E34" s="138" t="s">
        <v>42</v>
      </c>
      <c r="F34" s="138" t="s">
        <v>546</v>
      </c>
      <c r="G34" s="138" t="s">
        <v>229</v>
      </c>
      <c r="H34" s="136" t="s">
        <v>547</v>
      </c>
      <c r="I34" s="136" t="s">
        <v>548</v>
      </c>
      <c r="J34" s="138"/>
      <c r="K34" s="139"/>
      <c r="L34" s="138"/>
      <c r="M34" s="138" t="s">
        <v>540</v>
      </c>
      <c r="N34" s="139" t="n">
        <v>44.5</v>
      </c>
      <c r="O34" s="138" t="s">
        <v>550</v>
      </c>
      <c r="P34" s="139" t="n">
        <v>50</v>
      </c>
      <c r="Q34" s="138" t="s">
        <v>551</v>
      </c>
      <c r="R34" s="140" t="n">
        <v>4000</v>
      </c>
      <c r="S34" s="138" t="s">
        <v>43</v>
      </c>
      <c r="T34" s="138" t="s">
        <v>48</v>
      </c>
      <c r="U34" s="125"/>
      <c r="V34" s="125"/>
      <c r="W34" s="125"/>
      <c r="X34" s="125"/>
      <c r="Y34" s="125"/>
      <c r="Z34" s="125"/>
    </row>
    <row r="35" customFormat="false" ht="14.25" hidden="false" customHeight="false" outlineLevel="0" collapsed="false">
      <c r="A35" s="136" t="s">
        <v>517</v>
      </c>
      <c r="B35" s="137" t="n">
        <v>190878496</v>
      </c>
      <c r="C35" s="138"/>
      <c r="D35" s="138" t="s">
        <v>518</v>
      </c>
      <c r="E35" s="138" t="s">
        <v>42</v>
      </c>
      <c r="F35" s="138" t="s">
        <v>554</v>
      </c>
      <c r="G35" s="138" t="s">
        <v>184</v>
      </c>
      <c r="H35" s="136" t="s">
        <v>536</v>
      </c>
      <c r="I35" s="136" t="s">
        <v>558</v>
      </c>
      <c r="J35" s="138"/>
      <c r="K35" s="139"/>
      <c r="L35" s="138"/>
      <c r="M35" s="138" t="s">
        <v>553</v>
      </c>
      <c r="N35" s="139" t="n">
        <v>32</v>
      </c>
      <c r="O35" s="138" t="s">
        <v>550</v>
      </c>
      <c r="P35" s="139" t="n">
        <v>50</v>
      </c>
      <c r="Q35" s="138" t="s">
        <v>551</v>
      </c>
      <c r="R35" s="140" t="n">
        <v>3200</v>
      </c>
      <c r="S35" s="138" t="s">
        <v>43</v>
      </c>
      <c r="T35" s="138" t="s">
        <v>41</v>
      </c>
      <c r="U35" s="125"/>
      <c r="V35" s="125"/>
      <c r="W35" s="125"/>
      <c r="X35" s="125"/>
      <c r="Y35" s="125"/>
      <c r="Z35" s="125"/>
    </row>
    <row r="36" customFormat="false" ht="14.25" hidden="false" customHeight="false" outlineLevel="0" collapsed="false">
      <c r="A36" s="136" t="s">
        <v>517</v>
      </c>
      <c r="B36" s="137" t="n">
        <v>144765427</v>
      </c>
      <c r="C36" s="138"/>
      <c r="D36" s="138" t="s">
        <v>525</v>
      </c>
      <c r="E36" s="138" t="s">
        <v>42</v>
      </c>
      <c r="F36" s="138" t="s">
        <v>554</v>
      </c>
      <c r="G36" s="144" t="n">
        <v>37043</v>
      </c>
      <c r="H36" s="136" t="s">
        <v>541</v>
      </c>
      <c r="I36" s="136" t="s">
        <v>557</v>
      </c>
      <c r="J36" s="138"/>
      <c r="K36" s="139"/>
      <c r="L36" s="138"/>
      <c r="M36" s="138" t="s">
        <v>535</v>
      </c>
      <c r="N36" s="139" t="n">
        <v>63.2</v>
      </c>
      <c r="O36" s="138" t="s">
        <v>550</v>
      </c>
      <c r="P36" s="139" t="n">
        <v>50</v>
      </c>
      <c r="Q36" s="138" t="s">
        <v>551</v>
      </c>
      <c r="R36" s="140" t="n">
        <v>16800</v>
      </c>
      <c r="S36" s="138" t="s">
        <v>43</v>
      </c>
      <c r="T36" s="138" t="s">
        <v>41</v>
      </c>
      <c r="U36" s="125"/>
      <c r="V36" s="125"/>
      <c r="W36" s="125"/>
      <c r="X36" s="125"/>
      <c r="Y36" s="125"/>
      <c r="Z36" s="125"/>
    </row>
    <row r="37" customFormat="false" ht="14.25" hidden="false" customHeight="false" outlineLevel="0" collapsed="false">
      <c r="A37" s="136" t="s">
        <v>517</v>
      </c>
      <c r="B37" s="137" t="n">
        <v>165872612</v>
      </c>
      <c r="C37" s="138"/>
      <c r="D37" s="138" t="s">
        <v>518</v>
      </c>
      <c r="E37" s="138" t="s">
        <v>42</v>
      </c>
      <c r="F37" s="138" t="s">
        <v>546</v>
      </c>
      <c r="G37" s="138" t="s">
        <v>184</v>
      </c>
      <c r="H37" s="136" t="s">
        <v>536</v>
      </c>
      <c r="I37" s="136" t="s">
        <v>558</v>
      </c>
      <c r="J37" s="138"/>
      <c r="K37" s="139"/>
      <c r="L37" s="138"/>
      <c r="M37" s="138" t="s">
        <v>531</v>
      </c>
      <c r="N37" s="139" t="n">
        <v>37.75</v>
      </c>
      <c r="O37" s="138" t="s">
        <v>550</v>
      </c>
      <c r="P37" s="139" t="n">
        <v>50</v>
      </c>
      <c r="Q37" s="138" t="s">
        <v>551</v>
      </c>
      <c r="R37" s="140" t="n">
        <v>3200</v>
      </c>
      <c r="S37" s="138" t="s">
        <v>43</v>
      </c>
      <c r="T37" s="138" t="s">
        <v>48</v>
      </c>
      <c r="U37" s="125"/>
      <c r="V37" s="125"/>
      <c r="W37" s="125"/>
      <c r="X37" s="125"/>
      <c r="Y37" s="125"/>
      <c r="Z37" s="125"/>
    </row>
    <row r="38" customFormat="false" ht="14.25" hidden="false" customHeight="false" outlineLevel="0" collapsed="false">
      <c r="A38" s="136" t="s">
        <v>517</v>
      </c>
      <c r="B38" s="137" t="n">
        <v>209371132</v>
      </c>
      <c r="C38" s="138"/>
      <c r="D38" s="138" t="s">
        <v>525</v>
      </c>
      <c r="E38" s="138" t="s">
        <v>42</v>
      </c>
      <c r="F38" s="138" t="s">
        <v>554</v>
      </c>
      <c r="G38" s="144" t="n">
        <v>37043</v>
      </c>
      <c r="H38" s="136" t="s">
        <v>541</v>
      </c>
      <c r="I38" s="136" t="s">
        <v>557</v>
      </c>
      <c r="J38" s="138"/>
      <c r="K38" s="139"/>
      <c r="L38" s="138"/>
      <c r="M38" s="138" t="s">
        <v>535</v>
      </c>
      <c r="N38" s="139" t="n">
        <v>62.7</v>
      </c>
      <c r="O38" s="138" t="s">
        <v>550</v>
      </c>
      <c r="P38" s="139" t="n">
        <v>50</v>
      </c>
      <c r="Q38" s="138" t="s">
        <v>551</v>
      </c>
      <c r="R38" s="140" t="n">
        <v>16800</v>
      </c>
      <c r="S38" s="138" t="s">
        <v>43</v>
      </c>
      <c r="T38" s="138" t="s">
        <v>46</v>
      </c>
      <c r="U38" s="125"/>
      <c r="V38" s="125"/>
      <c r="W38" s="125"/>
      <c r="X38" s="125"/>
      <c r="Y38" s="125"/>
      <c r="Z38" s="125"/>
    </row>
    <row r="39" customFormat="false" ht="14.25" hidden="false" customHeight="false" outlineLevel="0" collapsed="false">
      <c r="A39" s="136" t="s">
        <v>517</v>
      </c>
      <c r="B39" s="137" t="n">
        <v>159788417</v>
      </c>
      <c r="C39" s="138"/>
      <c r="D39" s="138" t="s">
        <v>525</v>
      </c>
      <c r="E39" s="138" t="s">
        <v>42</v>
      </c>
      <c r="F39" s="138" t="s">
        <v>554</v>
      </c>
      <c r="G39" s="138" t="s">
        <v>189</v>
      </c>
      <c r="H39" s="136" t="s">
        <v>533</v>
      </c>
      <c r="I39" s="136" t="s">
        <v>559</v>
      </c>
      <c r="J39" s="138"/>
      <c r="K39" s="139"/>
      <c r="L39" s="138"/>
      <c r="M39" s="138" t="s">
        <v>553</v>
      </c>
      <c r="N39" s="139" t="n">
        <v>95.75</v>
      </c>
      <c r="O39" s="138" t="s">
        <v>550</v>
      </c>
      <c r="P39" s="139" t="n">
        <v>50</v>
      </c>
      <c r="Q39" s="138" t="s">
        <v>551</v>
      </c>
      <c r="R39" s="140" t="n">
        <v>35200</v>
      </c>
      <c r="S39" s="138" t="s">
        <v>43</v>
      </c>
      <c r="T39" s="138" t="s">
        <v>41</v>
      </c>
      <c r="U39" s="125"/>
      <c r="V39" s="125"/>
      <c r="W39" s="125"/>
      <c r="X39" s="125"/>
      <c r="Y39" s="125"/>
      <c r="Z39" s="125"/>
    </row>
    <row r="40" customFormat="false" ht="14.25" hidden="false" customHeight="true" outlineLevel="0" collapsed="false">
      <c r="A40" s="141" t="s">
        <v>543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25"/>
      <c r="V40" s="125"/>
      <c r="W40" s="125"/>
      <c r="X40" s="125"/>
      <c r="Y40" s="125"/>
      <c r="Z40" s="125"/>
    </row>
    <row r="41" customFormat="false" ht="13.5" hidden="false" customHeight="false" outlineLevel="0" collapsed="false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customFormat="false" ht="12.75" hidden="false" customHeight="false" outlineLevel="0" collapsed="false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customFormat="false" ht="12.75" hidden="false" customHeight="false" outlineLevel="0" collapsed="false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customFormat="false" ht="12.75" hidden="false" customHeight="false" outlineLevel="0" collapsed="false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customFormat="false" ht="12.75" hidden="false" customHeight="false" outlineLevel="0" collapsed="false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customFormat="false" ht="12.75" hidden="false" customHeight="false" outlineLevel="0" collapsed="false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customFormat="false" ht="12.75" hidden="false" customHeight="false" outlineLevel="0" collapsed="false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customFormat="false" ht="12.75" hidden="false" customHeight="false" outlineLevel="0" collapsed="false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customFormat="false" ht="12.75" hidden="false" customHeight="false" outlineLevel="0" collapsed="false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customFormat="false" ht="12.75" hidden="false" customHeight="false" outlineLevel="0" collapsed="false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customFormat="false" ht="12.75" hidden="false" customHeight="false" outlineLevel="0" collapsed="false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customFormat="false" ht="12.75" hidden="false" customHeight="false" outlineLevel="0" collapsed="false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customFormat="false" ht="12.75" hidden="false" customHeight="false" outlineLevel="0" collapsed="false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customFormat="false" ht="12.75" hidden="false" customHeight="false" outlineLevel="0" collapsed="false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customFormat="false" ht="12.75" hidden="false" customHeight="false" outlineLevel="0" collapsed="false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customFormat="false" ht="12.75" hidden="false" customHeight="false" outlineLevel="0" collapsed="false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customFormat="false" ht="12.75" hidden="false" customHeight="false" outlineLevel="0" collapsed="false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customFormat="false" ht="12.75" hidden="false" customHeight="false" outlineLevel="0" collapsed="false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customFormat="false" ht="12.75" hidden="false" customHeight="false" outlineLevel="0" collapsed="false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customFormat="false" ht="12.75" hidden="false" customHeight="false" outlineLevel="0" collapsed="false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</row>
    <row r="62" customFormat="false" ht="12.75" hidden="false" customHeight="false" outlineLevel="0" collapsed="false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customFormat="false" ht="12.75" hidden="false" customHeight="false" outlineLevel="0" collapsed="false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customFormat="false" ht="12.75" hidden="false" customHeight="false" outlineLevel="0" collapsed="false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customFormat="false" ht="12.75" hidden="false" customHeight="false" outlineLevel="0" collapsed="false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</row>
    <row r="66" customFormat="false" ht="12.75" hidden="false" customHeight="false" outlineLevel="0" collapsed="false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customFormat="false" ht="12.75" hidden="false" customHeight="false" outlineLevel="0" collapsed="false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customFormat="false" ht="12.75" hidden="false" customHeight="false" outlineLevel="0" collapsed="false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customFormat="false" ht="12.75" hidden="false" customHeight="false" outlineLevel="0" collapsed="false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customFormat="false" ht="12.75" hidden="false" customHeight="false" outlineLevel="0" collapsed="false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customFormat="false" ht="12.75" hidden="false" customHeight="false" outlineLevel="0" collapsed="false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customFormat="false" ht="12.75" hidden="false" customHeight="false" outlineLevel="0" collapsed="false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customFormat="false" ht="12.75" hidden="false" customHeight="false" outlineLevel="0" collapsed="false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customFormat="false" ht="12.75" hidden="false" customHeight="false" outlineLevel="0" collapsed="false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customFormat="false" ht="12.75" hidden="false" customHeight="false" outlineLevel="0" collapsed="false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customFormat="false" ht="12.75" hidden="false" customHeight="false" outlineLevel="0" collapsed="false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</row>
    <row r="77" customFormat="false" ht="12.75" hidden="false" customHeight="false" outlineLevel="0" collapsed="false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</row>
    <row r="78" customFormat="false" ht="12.75" hidden="false" customHeight="false" outlineLevel="0" collapsed="false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customFormat="false" ht="12.75" hidden="false" customHeight="false" outlineLevel="0" collapsed="false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customFormat="false" ht="12.75" hidden="false" customHeight="false" outlineLevel="0" collapsed="false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customFormat="false" ht="12.75" hidden="false" customHeight="false" outlineLevel="0" collapsed="false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</row>
    <row r="82" customFormat="false" ht="12.75" hidden="false" customHeight="false" outlineLevel="0" collapsed="false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customFormat="false" ht="12.75" hidden="false" customHeight="false" outlineLevel="0" collapsed="false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</row>
    <row r="84" customFormat="false" ht="12.75" hidden="false" customHeight="false" outlineLevel="0" collapsed="false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customFormat="false" ht="12.75" hidden="false" customHeight="false" outlineLevel="0" collapsed="false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</row>
    <row r="86" customFormat="false" ht="12.75" hidden="false" customHeight="false" outlineLevel="0" collapsed="false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customFormat="false" ht="12.75" hidden="false" customHeight="false" outlineLevel="0" collapsed="false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</row>
    <row r="88" customFormat="false" ht="12.75" hidden="false" customHeight="false" outlineLevel="0" collapsed="false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</row>
    <row r="89" customFormat="false" ht="12.75" hidden="false" customHeight="false" outlineLevel="0" collapsed="false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</row>
    <row r="90" customFormat="false" ht="12.75" hidden="false" customHeight="false" outlineLevel="0" collapsed="false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</row>
    <row r="91" customFormat="false" ht="12.75" hidden="false" customHeight="false" outlineLevel="0" collapsed="false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  <row r="92" customFormat="false" ht="12.75" hidden="false" customHeight="false" outlineLevel="0" collapsed="false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</row>
    <row r="93" customFormat="false" ht="12.75" hidden="false" customHeight="false" outlineLevel="0" collapsed="false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</row>
    <row r="94" customFormat="false" ht="12.75" hidden="false" customHeight="false" outlineLevel="0" collapsed="false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</row>
    <row r="95" customFormat="false" ht="12.75" hidden="false" customHeight="false" outlineLevel="0" collapsed="false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</row>
    <row r="96" customFormat="false" ht="12.75" hidden="false" customHeight="false" outlineLevel="0" collapsed="false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</row>
    <row r="97" customFormat="false" ht="12.75" hidden="false" customHeight="false" outlineLevel="0" collapsed="false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</row>
    <row r="98" customFormat="false" ht="12.75" hidden="false" customHeight="false" outlineLevel="0" collapsed="false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</row>
    <row r="99" customFormat="false" ht="12.75" hidden="false" customHeight="false" outlineLevel="0" collapsed="false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</row>
    <row r="100" customFormat="false" ht="12.75" hidden="false" customHeight="false" outlineLevel="0" collapsed="false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customFormat="false" ht="12.75" hidden="false" customHeight="false" outlineLevel="0" collapsed="false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customFormat="false" ht="12.75" hidden="false" customHeight="false" outlineLevel="0" collapsed="false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customFormat="false" ht="12.75" hidden="false" customHeight="false" outlineLevel="0" collapsed="false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customFormat="false" ht="12.75" hidden="false" customHeight="false" outlineLevel="0" collapsed="false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customFormat="false" ht="12.75" hidden="false" customHeight="false" outlineLevel="0" collapsed="false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customFormat="false" ht="12.75" hidden="false" customHeight="false" outlineLevel="0" collapsed="false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</row>
    <row r="107" customFormat="false" ht="12.75" hidden="false" customHeight="false" outlineLevel="0" collapsed="false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customFormat="false" ht="12.75" hidden="false" customHeight="false" outlineLevel="0" collapsed="false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customFormat="false" ht="12.75" hidden="false" customHeight="false" outlineLevel="0" collapsed="false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customFormat="false" ht="12.75" hidden="false" customHeight="false" outlineLevel="0" collapsed="false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customFormat="false" ht="12.75" hidden="false" customHeight="false" outlineLevel="0" collapsed="false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customFormat="false" ht="12.75" hidden="false" customHeight="false" outlineLevel="0" collapsed="false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  <row r="113" customFormat="false" ht="12.75" hidden="false" customHeight="false" outlineLevel="0" collapsed="false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</row>
    <row r="114" customFormat="false" ht="12.75" hidden="false" customHeight="false" outlineLevel="0" collapsed="false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</row>
    <row r="115" customFormat="false" ht="12.75" hidden="false" customHeight="false" outlineLevel="0" collapsed="false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</row>
    <row r="116" customFormat="false" ht="12.75" hidden="false" customHeight="false" outlineLevel="0" collapsed="false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</row>
    <row r="117" customFormat="false" ht="12.75" hidden="false" customHeight="false" outlineLevel="0" collapsed="false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</row>
    <row r="118" customFormat="false" ht="12.75" hidden="false" customHeight="false" outlineLevel="0" collapsed="false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</row>
    <row r="119" customFormat="false" ht="12.75" hidden="false" customHeight="false" outlineLevel="0" collapsed="false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</row>
    <row r="120" customFormat="false" ht="12.75" hidden="false" customHeight="false" outlineLevel="0" collapsed="false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</row>
    <row r="121" customFormat="false" ht="12.75" hidden="false" customHeight="false" outlineLevel="0" collapsed="false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</row>
    <row r="122" customFormat="false" ht="12.75" hidden="false" customHeight="false" outlineLevel="0" collapsed="false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</row>
    <row r="123" customFormat="false" ht="12.75" hidden="false" customHeight="false" outlineLevel="0" collapsed="false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</row>
    <row r="124" customFormat="false" ht="12.75" hidden="false" customHeight="false" outlineLevel="0" collapsed="false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</row>
    <row r="125" customFormat="false" ht="12.75" hidden="false" customHeight="false" outlineLevel="0" collapsed="false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</row>
    <row r="126" customFormat="false" ht="12.75" hidden="false" customHeight="false" outlineLevel="0" collapsed="false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</row>
    <row r="127" customFormat="false" ht="12.75" hidden="false" customHeight="false" outlineLevel="0" collapsed="false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</row>
    <row r="128" customFormat="false" ht="12.75" hidden="false" customHeight="false" outlineLevel="0" collapsed="false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</row>
    <row r="129" customFormat="false" ht="12.75" hidden="false" customHeight="false" outlineLevel="0" collapsed="false">
      <c r="A129" s="125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</row>
    <row r="130" customFormat="false" ht="12.75" hidden="false" customHeight="false" outlineLevel="0" collapsed="false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</row>
    <row r="131" customFormat="false" ht="12.75" hidden="false" customHeight="false" outlineLevel="0" collapsed="false">
      <c r="A131" s="125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</row>
    <row r="132" customFormat="false" ht="12.75" hidden="false" customHeight="false" outlineLevel="0" collapsed="false">
      <c r="A132" s="125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</row>
    <row r="133" customFormat="false" ht="12.75" hidden="false" customHeight="false" outlineLevel="0" collapsed="false">
      <c r="A133" s="12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</row>
    <row r="134" customFormat="false" ht="12.75" hidden="false" customHeight="false" outlineLevel="0" collapsed="false">
      <c r="A134" s="125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</row>
    <row r="135" customFormat="false" ht="12.75" hidden="false" customHeight="false" outlineLevel="0" collapsed="false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</row>
    <row r="136" customFormat="false" ht="12.75" hidden="false" customHeight="false" outlineLevel="0" collapsed="false">
      <c r="A136" s="125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</row>
    <row r="137" customFormat="false" ht="12.75" hidden="false" customHeight="false" outlineLevel="0" collapsed="false">
      <c r="A137" s="125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</row>
  </sheetData>
  <mergeCells count="1">
    <mergeCell ref="A40:T40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214875195&amp;dt=May-11-01"/>
    <hyperlink ref="B17" r:id="rId2" display="https://www.intcx.com/ReportServlet/any.class?operation=confirm&amp;dealID=294281833&amp;dt=May-11-01"/>
    <hyperlink ref="B18" r:id="rId3" display="https://www.intcx.com/ReportServlet/any.class?operation=confirm&amp;dealID=463939977&amp;dt=May-11-01"/>
    <hyperlink ref="B19" r:id="rId4" display="https://www.intcx.com/ReportServlet/any.class?operation=confirm&amp;dealID=200373486&amp;dt=May-11-01"/>
    <hyperlink ref="B20" r:id="rId5" display="https://www.intcx.com/ReportServlet/any.class?operation=confirm&amp;dealID=112055519&amp;dt=May-11-01"/>
    <hyperlink ref="B21" r:id="rId6" display="https://www.intcx.com/ReportServlet/any.class?operation=confirm&amp;dealID=107034335&amp;dt=May-11-01"/>
    <hyperlink ref="B22" r:id="rId7" display="https://www.intcx.com/ReportServlet/any.class?operation=confirm&amp;dealID=186249541&amp;dt=May-11-01"/>
    <hyperlink ref="B23" r:id="rId8" display="https://www.intcx.com/ReportServlet/any.class?operation=confirm&amp;dealID=148055995&amp;dt=May-11-01"/>
    <hyperlink ref="B24" r:id="rId9" display="https://www.intcx.com/ReportServlet/any.class?operation=confirm&amp;dealID=145613224&amp;dt=May-11-01"/>
    <hyperlink ref="B25" r:id="rId10" display="https://www.intcx.com/ReportServlet/any.class?operation=confirm&amp;dealID=176791156&amp;dt=May-11-01"/>
    <hyperlink ref="B26" r:id="rId11" display="https://www.intcx.com/ReportServlet/any.class?operation=confirm&amp;dealID=184674763&amp;dt=May-11-01"/>
    <hyperlink ref="B27" r:id="rId12" display="https://www.intcx.com/ReportServlet/any.class?operation=confirm&amp;dealID=176984614&amp;dt=May-11-01"/>
    <hyperlink ref="B28" r:id="rId13" display="https://www.intcx.com/ReportServlet/any.class?operation=confirm&amp;dealID=841590383&amp;dt=May-11-01"/>
    <hyperlink ref="B29" r:id="rId14" display="https://www.intcx.com/ReportServlet/any.class?operation=confirm&amp;dealID=624773210&amp;dt=May-11-01"/>
    <hyperlink ref="B30" r:id="rId15" display="https://www.intcx.com/ReportServlet/any.class?operation=confirm&amp;dealID=601230268&amp;dt=May-11-01"/>
    <hyperlink ref="B31" r:id="rId16" display="https://www.intcx.com/ReportServlet/any.class?operation=confirm&amp;dealID=589343144&amp;dt=May-11-01"/>
    <hyperlink ref="B32" r:id="rId17" display="https://www.intcx.com/ReportServlet/any.class?operation=confirm&amp;dealID=26216256324&amp;dt=May-11-01"/>
    <hyperlink ref="B33" r:id="rId18" display="https://www.intcx.com/ReportServlet/any.class?operation=confirm&amp;dealID=121250482&amp;dt=May-11-01"/>
    <hyperlink ref="B34" r:id="rId19" display="https://www.intcx.com/ReportServlet/any.class?operation=confirm&amp;dealID=172796029&amp;dt=May-11-01"/>
    <hyperlink ref="B35" r:id="rId20" display="https://www.intcx.com/ReportServlet/any.class?operation=confirm&amp;dealID=190878496&amp;dt=May-11-01"/>
    <hyperlink ref="B36" r:id="rId21" display="https://www.intcx.com/ReportServlet/any.class?operation=confirm&amp;dealID=144765427&amp;dt=May-11-01"/>
    <hyperlink ref="B37" r:id="rId22" display="https://www.intcx.com/ReportServlet/any.class?operation=confirm&amp;dealID=165872612&amp;dt=May-11-01"/>
    <hyperlink ref="B38" r:id="rId23" display="https://www.intcx.com/ReportServlet/any.class?operation=confirm&amp;dealID=209371132&amp;dt=May-11-01"/>
    <hyperlink ref="B39" r:id="rId24" display="https://www.intcx.com/ReportServlet/any.class?operation=confirm&amp;dealID=159788417&amp;dt=May-11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cp:lastPrinted>2001-05-01T11:59:46Z</cp:lastPrinted>
  <dcterms:modified xsi:type="dcterms:W3CDTF">2001-05-14T10:28:58Z</dcterms:modified>
  <cp:revision>0</cp:revision>
  <dc:subject/>
  <dc:title>Enron North America Corp. - Deal Report</dc:title>
</cp:coreProperties>
</file>