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-Seas Gph &amp; DTs 2002" sheetId="1" state="visible" r:id="rId3"/>
    <sheet name="2002 Forecast" sheetId="2" state="visible" r:id="rId4"/>
    <sheet name="Quarterly Breakdown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<sst xmlns="http://schemas.openxmlformats.org/spreadsheetml/2006/main" count="112" uniqueCount="72">
  <si>
    <t xml:space="preserve">NA Production (assume 97.5% OR)</t>
  </si>
  <si>
    <t xml:space="preserve">HISTORICAL AVERAGES</t>
  </si>
  <si>
    <t xml:space="preserve">Months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</si>
  <si>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</si>
  <si>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</si>
  <si>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</si>
  <si>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</si>
  <si>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</si>
  <si>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</si>
  <si>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</si>
  <si>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</si>
  <si>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</si>
  <si>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</si>
  <si>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</si>
  <si>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</si>
  <si>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</si>
  <si>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Seasonal Monthly Factors</t>
  </si>
  <si>
    <t xml:space="preserve">Production</t>
  </si>
  <si>
    <t xml:space="preserve">Consumption</t>
  </si>
  <si>
    <t xml:space="preserve">Net Exports</t>
  </si>
  <si>
    <t xml:space="preserve">2002 FORECAST</t>
  </si>
  <si>
    <t xml:space="preserve">2002 Potential Production</t>
  </si>
  <si>
    <t xml:space="preserve">Temporary Downtimes</t>
  </si>
  <si>
    <t xml:space="preserve">Crofton (Norske)</t>
  </si>
  <si>
    <t xml:space="preserve">Port Alberni, Elk Falls (Norske)</t>
  </si>
  <si>
    <t xml:space="preserve">Sheldon, TX (Abitibi)</t>
  </si>
  <si>
    <t xml:space="preserve">Total Temporary Downtimes</t>
  </si>
  <si>
    <t xml:space="preserve">Permanent Downtimes</t>
  </si>
  <si>
    <t xml:space="preserve">Total Permanent Downtimes</t>
  </si>
  <si>
    <t xml:space="preserve">TOTAL DOWNTIMES</t>
  </si>
  <si>
    <t xml:space="preserve">PRODUCTION</t>
  </si>
  <si>
    <t xml:space="preserve">PPPC 2002 Forecasted Consumption</t>
  </si>
  <si>
    <t xml:space="preserve">CONSUMPTION</t>
  </si>
  <si>
    <t xml:space="preserve">PPPC 2002 Forecasted Net Exports</t>
  </si>
  <si>
    <t xml:space="preserve">NET EXPORTS</t>
  </si>
  <si>
    <t xml:space="preserve">SURPLUS PAPER (INVENTORIES)</t>
  </si>
  <si>
    <t xml:space="preserve">ACTUALS vs, HISTORICALS</t>
  </si>
  <si>
    <t xml:space="preserve">2002 Forecasted Production (monthly %)</t>
  </si>
  <si>
    <t xml:space="preserve">Difference From Historical Average</t>
  </si>
  <si>
    <t xml:space="preserve">TRANSLATED INTO TONNES (000s)</t>
  </si>
  <si>
    <t xml:space="preserve">2001 Forecasted Consumption (monthly %)</t>
  </si>
  <si>
    <t xml:space="preserve">2002 Forecasted Net Exports (monthly %)</t>
  </si>
  <si>
    <t xml:space="preserve">2002 DOWNTIMES - QUARTERLY BREAKDOWN</t>
  </si>
  <si>
    <t xml:space="preserve">Start-Up Date</t>
  </si>
  <si>
    <t xml:space="preserve">Company</t>
  </si>
  <si>
    <t xml:space="preserve">Mill</t>
  </si>
  <si>
    <t xml:space="preserve">mtons (000s)</t>
  </si>
  <si>
    <t xml:space="preserve">% of NA Capacity</t>
  </si>
  <si>
    <t xml:space="preserve">Comments</t>
  </si>
  <si>
    <t xml:space="preserve">TEMPORARY</t>
  </si>
  <si>
    <t xml:space="preserve">1st Quarter</t>
  </si>
  <si>
    <t xml:space="preserve">1Q</t>
  </si>
  <si>
    <t xml:space="preserve">Abitibi-Consolidated</t>
  </si>
  <si>
    <t xml:space="preserve">Sheldon, TX</t>
  </si>
  <si>
    <t xml:space="preserve">will restart when the market improves</t>
  </si>
  <si>
    <t xml:space="preserve">Norske</t>
  </si>
  <si>
    <t xml:space="preserve">Port Alberni, Elk Falls &amp; Crofton</t>
  </si>
  <si>
    <t xml:space="preserve">2nd Quarter</t>
  </si>
  <si>
    <t xml:space="preserve">2Q</t>
  </si>
  <si>
    <t xml:space="preserve">will restart when the mrket improves</t>
  </si>
  <si>
    <t xml:space="preserve">3rd Quarter</t>
  </si>
  <si>
    <t xml:space="preserve">4th Quarter</t>
  </si>
  <si>
    <t xml:space="preserve">PERMANENT</t>
  </si>
  <si>
    <t xml:space="preserve">1H02</t>
  </si>
  <si>
    <t xml:space="preserve">2H02</t>
  </si>
  <si>
    <t xml:space="preserve">mid-2002</t>
  </si>
  <si>
    <t xml:space="preserve">Bowater</t>
  </si>
  <si>
    <t xml:space="preserve">N/A</t>
  </si>
  <si>
    <t xml:space="preserve">Related to Nu-Way project</t>
  </si>
  <si>
    <t xml:space="preserve">2002-2004</t>
  </si>
  <si>
    <t xml:space="preserve">Catawba, SC</t>
  </si>
  <si>
    <t xml:space="preserve">Conversion to LWC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</si>
</sst>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0.00%"/>
    <numFmt numFmtId="167" formatCode="_(* #,##0.00_);_(* \(#,##0.00\);_(* \-??_);_(@_)"/>
    <numFmt numFmtId="168" formatCode="_(* #,##0_);_(* \(#,##0\);_(* \-??_);_(@_)"/>
    <numFmt numFmtId="169" formatCode="0.0"/>
    <numFmt numFmtId="170" formatCode="0%"/>
    <numFmt numFmtId="171" formatCode="0.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.5"/>
      <color rgb="FF0000FF"/>
      <name val="Arial"/>
      <family val="2"/>
    </font>
    <font>
      <sz val="8.5"/>
      <color rgb="FF333399"/>
      <name val="Arial"/>
      <family val="2"/>
    </font>
    <font>
      <sz val="8.5"/>
      <color rgb="FF0000FF"/>
      <name val="Arial"/>
      <family val="2"/>
    </font>
    <font>
      <b val="true"/>
      <sz val="10.25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FFFF00"/>
      <name val="Arial"/>
      <family val="0"/>
    </font>
    <font>
      <b val="true"/>
      <sz val="10"/>
      <color rgb="FFFFFF00"/>
      <name val="Times New Roman"/>
      <family val="1"/>
    </font>
    <font>
      <sz val="10"/>
      <color rgb="FFFFFF00"/>
      <name val="Times New Roman"/>
      <family val="1"/>
    </font>
    <font>
      <b val="true"/>
      <sz val="10"/>
      <name val="Arial"/>
      <family val="2"/>
    </font>
    <font>
      <sz val="10"/>
      <color rgb="FF0000FF"/>
      <name val="Times New Roman"/>
      <family val="1"/>
    </font>
    <font>
      <b val="true"/>
      <sz val="10"/>
      <name val="Arial"/>
      <family val="0"/>
    </font>
    <font>
      <b val="true"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0066CC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" fillId="3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6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6" borderId="14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6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6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50" strike="noStrike" u="none">
                <a:solidFill>
                  <a:srgbClr val="0000ff"/>
                </a:solidFill>
                <a:uFillTx/>
                <a:latin typeface="Arial"/>
              </a:rPr>
              <a:t>2002 Forecasted Surplus Newsprint Inventory and Downtime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9323180248782"/>
          <c:y val="0.13478232058843"/>
          <c:w val="0.94593955446247"/>
          <c:h val="0.79756146047313"/>
        </c:manualLayout>
      </c:layout>
      <c:areaChart>
        <c:grouping val="stacked"/>
        <c:ser>
          <c:idx val="0"/>
          <c:order val="0"/>
          <c:tx>
            <c:strRef>
              <c:f>'[1]2002 Forecast'!$B$29</c:f>
              <c:strCache>
                <c:ptCount val="1"/>
                <c:pt idx="0">
                  <c:v>TOTAL DOWNTIMES</c:v>
                </c:pt>
              </c:strCache>
            </c:strRef>
          </c:tx>
          <c:spPr>
            <a:gradFill>
              <a:gsLst>
                <a:gs pos="0">
                  <a:srgbClr val="00ffff"/>
                </a:gs>
                <a:gs pos="100000">
                  <a:srgbClr val="3366ff"/>
                </a:gs>
              </a:gsLst>
              <a:lin ang="5400000"/>
            </a:gra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'[1]2002 Forecast'!$E$29:$P$29</c:f>
              <c:numCache>
                <c:formatCode>General</c:formatCode>
                <c:ptCount val="12"/>
                <c:pt idx="0">
                  <c:v>35</c:v>
                </c:pt>
                <c:pt idx="1">
                  <c:v>24</c:v>
                </c:pt>
                <c:pt idx="2">
                  <c:v>24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92776882"/>
        <c:axId val="15372938"/>
      </c:areaChart>
      <c:barChart>
        <c:barDir val="col"/>
        <c:grouping val="stacked"/>
        <c:varyColors val="0"/>
        <c:ser>
          <c:idx val="1"/>
          <c:order val="1"/>
          <c:tx>
            <c:strRef>
              <c:f>"Surplus Paper or Inventory"</c:f>
              <c:strCache>
                <c:ptCount val="1"/>
                <c:pt idx="0">
                  <c:v>Surplus Paper or Inventory</c:v>
                </c:pt>
              </c:strCache>
            </c:strRef>
          </c:tx>
          <c:spPr>
            <a:gradFill>
              <a:gsLst>
                <a:gs pos="0">
                  <a:srgbClr val="ff9900"/>
                </a:gs>
                <a:gs pos="100000">
                  <a:srgbClr val="ff0000"/>
                </a:gs>
              </a:gsLst>
              <a:lin ang="54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numFmt formatCode="0" sourceLinked="1"/>
            <c:txPr>
              <a:bodyPr wrap="none"/>
              <a:lstStyle/>
              <a:p>
                <a:pPr>
                  <a:defRPr b="0" sz="850" strike="noStrike" u="none">
                    <a:solidFill>
                      <a:srgbClr val="333399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'[1]2002 Forecast'!$E$41:$P$41</c:f>
              <c:numCache>
                <c:formatCode>General</c:formatCode>
                <c:ptCount val="12"/>
                <c:pt idx="0">
                  <c:v>141.657481870178</c:v>
                </c:pt>
                <c:pt idx="1">
                  <c:v>77.9029581613571</c:v>
                </c:pt>
                <c:pt idx="2">
                  <c:v>68.0944197685233</c:v>
                </c:pt>
                <c:pt idx="3">
                  <c:v>17.5895354259704</c:v>
                </c:pt>
                <c:pt idx="4">
                  <c:v>52.106172118912</c:v>
                </c:pt>
                <c:pt idx="5">
                  <c:v>24.4801138200145</c:v>
                </c:pt>
                <c:pt idx="6">
                  <c:v>103.358996494922</c:v>
                </c:pt>
                <c:pt idx="7">
                  <c:v>59.159558213885</c:v>
                </c:pt>
                <c:pt idx="8">
                  <c:v>53.1602423350565</c:v>
                </c:pt>
                <c:pt idx="9">
                  <c:v>10.6060905824381</c:v>
                </c:pt>
                <c:pt idx="10">
                  <c:v>27.2048001254276</c:v>
                </c:pt>
                <c:pt idx="11">
                  <c:v>34.461283538611</c:v>
                </c:pt>
              </c:numCache>
            </c:numRef>
          </c:val>
        </c:ser>
        <c:gapWidth val="70"/>
        <c:overlap val="100"/>
        <c:axId val="91954646"/>
        <c:axId val="22727867"/>
      </c:barChart>
      <c:catAx>
        <c:axId val="9277688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ff"/>
                    </a:solidFill>
                    <a:uFillTx/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1800000"/>
          <a:lstStyle/>
          <a:p>
            <a:pPr>
              <a:defRPr b="0" sz="850" strike="noStrike" u="none">
                <a:solidFill>
                  <a:srgbClr val="0000ff"/>
                </a:solidFill>
                <a:uFillTx/>
                <a:latin typeface="Arial"/>
              </a:defRPr>
            </a:pPr>
          </a:p>
        </c:txPr>
        <c:crossAx val="15372938"/>
        <c:crossesAt val="2"/>
        <c:auto val="1"/>
        <c:lblAlgn val="ctr"/>
        <c:lblOffset val="100"/>
        <c:noMultiLvlLbl val="0"/>
      </c:catAx>
      <c:catAx>
        <c:axId val="91954646"/>
        <c:scaling>
          <c:orientation val="minMax"/>
        </c:scaling>
        <c:delete val="1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ff"/>
                    </a:solidFill>
                    <a:uFillTx/>
                    <a:latin typeface="Arial"/>
                  </a:rPr>
                  <a:t>Months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1800000"/>
          <a:lstStyle/>
          <a:p>
            <a:pPr>
              <a:defRPr b="0" sz="850" strike="noStrike" u="none">
                <a:solidFill>
                  <a:srgbClr val="0000ff"/>
                </a:solidFill>
                <a:uFillTx/>
                <a:latin typeface="Arial"/>
              </a:defRPr>
            </a:pPr>
          </a:p>
        </c:txPr>
        <c:crossAx val="22727867"/>
        <c:auto val="1"/>
        <c:lblAlgn val="ctr"/>
        <c:lblOffset val="100"/>
        <c:noMultiLvlLbl val="0"/>
      </c:catAx>
      <c:valAx>
        <c:axId val="15372938"/>
        <c:scaling>
          <c:orientation val="minMax"/>
          <c:max val="300"/>
          <c:min val="-1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ff"/>
                    </a:solidFill>
                    <a:uFillTx/>
                    <a:latin typeface="Arial"/>
                  </a:rPr>
                  <a:t>Metric Tonnes (000s)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ff"/>
                </a:solidFill>
                <a:uFillTx/>
                <a:latin typeface="Arial"/>
              </a:defRPr>
            </a:pPr>
          </a:p>
        </c:txPr>
        <c:crossAx val="92776882"/>
        <c:crossesAt val="1"/>
        <c:crossBetween val="midCat"/>
      </c:valAx>
      <c:valAx>
        <c:axId val="22727867"/>
        <c:scaling>
          <c:orientation val="minMax"/>
          <c:max val="300"/>
          <c:min val="-100"/>
        </c:scaling>
        <c:delete val="1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ff"/>
                    </a:solidFill>
                    <a:uFillTx/>
                    <a:latin typeface="Arial"/>
                  </a:rPr>
                  <a:t>Metric Tonnes (000s)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ff"/>
                </a:solidFill>
                <a:uFillTx/>
                <a:latin typeface="Arial"/>
              </a:defRPr>
            </a:pPr>
          </a:p>
        </c:txPr>
        <c:crossAx val="91954646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918365416449889"/>
          <c:y val="0.103571665230932"/>
          <c:w val="0.248592914912737"/>
          <c:h val="0.074812802332516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ff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2993400</xdr:colOff>
      <xdr:row>4</xdr:row>
      <xdr:rowOff>152640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0"/>
          <a:ext cx="342468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363600</xdr:colOff>
      <xdr:row>4</xdr:row>
      <xdr:rowOff>162000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0"/>
          <a:ext cx="1967760" cy="809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nahou-uv13/akanji$/My%20Documents/Historical%20Model/DT%20model%202001,%2020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akanji/Local%20Settings/Temporary%20Internet%20Files/OLK136/HistoricalMo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st-Seas Monthly Avg."/>
      <sheetName val="2002 Forecast"/>
      <sheetName val="2002 Data"/>
      <sheetName val="Hist-Seas Gph &amp; DTs"/>
      <sheetName val="Hist-Seas Gph &amp; DTs 2002"/>
      <sheetName val="Downtimes"/>
    </sheetNames>
    <sheetDataSet>
      <sheetData sheetId="0"/>
      <sheetData sheetId="1"/>
      <sheetData sheetId="2"/>
      <sheetData sheetId="3"/>
      <sheetData sheetId="4"/>
      <sheetData sheetId="5">
        <row r="113">
          <cell r="K113">
            <v>15831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Capacity by Mills"/>
      <sheetName val="Micro-Data"/>
      <sheetName val="Seasonal Monthly Avg."/>
      <sheetName val="Inventories Gph."/>
      <sheetName val="Hist-Seas Gph &amp; DTs"/>
    </sheetNames>
    <sheetDataSet>
      <sheetData sheetId="0"/>
      <sheetData sheetId="1">
        <row r="27">
          <cell r="C27">
            <v>0.0797482873887957</v>
          </cell>
          <cell r="D27">
            <v>0.0770257387267282</v>
          </cell>
          <cell r="E27">
            <v>0.0875282408717482</v>
          </cell>
          <cell r="F27">
            <v>0.0860805226131262</v>
          </cell>
          <cell r="G27">
            <v>0.0900246355735867</v>
          </cell>
          <cell r="H27">
            <v>0.0830745437954824</v>
          </cell>
          <cell r="I27">
            <v>0.0795007967217134</v>
          </cell>
          <cell r="J27">
            <v>0.0820064978595197</v>
          </cell>
          <cell r="K27">
            <v>0.0826062711759249</v>
          </cell>
          <cell r="L27">
            <v>0.0849847086934218</v>
          </cell>
          <cell r="M27">
            <v>0.0844071043667613</v>
          </cell>
          <cell r="N27">
            <v>0.0830126522131915</v>
          </cell>
        </row>
        <row r="27">
          <cell r="P27">
            <v>0.0809987744450237</v>
          </cell>
          <cell r="Q27">
            <v>0.0752152447003083</v>
          </cell>
          <cell r="R27">
            <v>0.083760542659804</v>
          </cell>
          <cell r="S27">
            <v>0.0821716313706291</v>
          </cell>
          <cell r="T27">
            <v>0.084423903770757</v>
          </cell>
          <cell r="U27">
            <v>0.0816822226216142</v>
          </cell>
          <cell r="V27">
            <v>0.078180892565102</v>
          </cell>
          <cell r="W27">
            <v>0.0835177900649536</v>
          </cell>
          <cell r="X27">
            <v>0.0857124849651973</v>
          </cell>
          <cell r="Y27">
            <v>0.0923018557358331</v>
          </cell>
          <cell r="Z27">
            <v>0.0886055916860693</v>
          </cell>
          <cell r="AA27">
            <v>0.0834290654147084</v>
          </cell>
        </row>
        <row r="27">
          <cell r="AC27">
            <v>0.0776984693529701</v>
          </cell>
          <cell r="AD27">
            <v>0.0760051402105965</v>
          </cell>
          <cell r="AE27">
            <v>0.08085155402428</v>
          </cell>
          <cell r="AF27">
            <v>0.0880269417934714</v>
          </cell>
          <cell r="AG27">
            <v>0.0852608924182689</v>
          </cell>
          <cell r="AH27">
            <v>0.0809928437849968</v>
          </cell>
          <cell r="AI27">
            <v>0.0836773492386145</v>
          </cell>
          <cell r="AJ27">
            <v>0.081408916672693</v>
          </cell>
          <cell r="AK27">
            <v>0.0818150451797081</v>
          </cell>
          <cell r="AL27">
            <v>0.092720132589621</v>
          </cell>
          <cell r="AM27">
            <v>0.0861387823447943</v>
          </cell>
          <cell r="AN27">
            <v>0.0854039323899855</v>
          </cell>
        </row>
        <row r="27">
          <cell r="AP27">
            <v>0.0801056885223203</v>
          </cell>
          <cell r="AQ27">
            <v>0.0781942465755372</v>
          </cell>
          <cell r="AR27">
            <v>0.0804724168264077</v>
          </cell>
          <cell r="AS27">
            <v>0.0877040651868051</v>
          </cell>
          <cell r="AT27">
            <v>0.0832966117953819</v>
          </cell>
          <cell r="AU27">
            <v>0.0811960792692352</v>
          </cell>
          <cell r="AV27">
            <v>0.0815158903619015</v>
          </cell>
          <cell r="AW27">
            <v>0.0791112647987666</v>
          </cell>
          <cell r="AX27">
            <v>0.0820936671321791</v>
          </cell>
          <cell r="AY27">
            <v>0.0933041951648575</v>
          </cell>
          <cell r="AZ27">
            <v>0.0870213960650677</v>
          </cell>
          <cell r="BA27">
            <v>0.0859844783015401</v>
          </cell>
        </row>
        <row r="27">
          <cell r="BC27">
            <v>0.0820698468715033</v>
          </cell>
          <cell r="BD27">
            <v>0.0780765628385143</v>
          </cell>
          <cell r="BE27">
            <v>0.0829474090845077</v>
          </cell>
          <cell r="BF27">
            <v>0.0870654661097598</v>
          </cell>
          <cell r="BG27">
            <v>0.0837659919734858</v>
          </cell>
          <cell r="BH27">
            <v>0.0816757897942428</v>
          </cell>
          <cell r="BI27">
            <v>0.0843436447154447</v>
          </cell>
          <cell r="BJ27">
            <v>0.0789668921561885</v>
          </cell>
          <cell r="BK27">
            <v>0.0838558316609471</v>
          </cell>
          <cell r="BL27">
            <v>0.080167626601508</v>
          </cell>
          <cell r="BM27">
            <v>0.089726585012547</v>
          </cell>
          <cell r="BN27">
            <v>0.087338353181351</v>
          </cell>
        </row>
        <row r="27">
          <cell r="BP27">
            <v>0.0842722446029397</v>
          </cell>
          <cell r="BQ27">
            <v>0.0785248346552809</v>
          </cell>
          <cell r="BR27">
            <v>0.0818049780565762</v>
          </cell>
          <cell r="BS27">
            <v>0.0874122561840686</v>
          </cell>
          <cell r="BT27">
            <v>0.0827999380436074</v>
          </cell>
          <cell r="BU27">
            <v>0.0816480817542033</v>
          </cell>
          <cell r="BV27">
            <v>0.0826649398447866</v>
          </cell>
          <cell r="BW27">
            <v>0.0812673114334651</v>
          </cell>
          <cell r="BX27">
            <v>0.0818969821766282</v>
          </cell>
          <cell r="BY27">
            <v>0.0890437852179459</v>
          </cell>
          <cell r="BZ27">
            <v>0.0833200380561767</v>
          </cell>
          <cell r="CA27">
            <v>0.0853446099743215</v>
          </cell>
        </row>
        <row r="27">
          <cell r="CC27">
            <v>0.0774822656022361</v>
          </cell>
          <cell r="CD27">
            <v>0.0754006116942009</v>
          </cell>
          <cell r="CE27">
            <v>0.0815187205496313</v>
          </cell>
          <cell r="CF27">
            <v>0.0842679772684994</v>
          </cell>
          <cell r="CG27">
            <v>0.0823901047427971</v>
          </cell>
          <cell r="CH27">
            <v>0.0817735931333425</v>
          </cell>
          <cell r="CI27">
            <v>0.0833106631754624</v>
          </cell>
          <cell r="CJ27">
            <v>0.0820666382622924</v>
          </cell>
          <cell r="CK27">
            <v>0.0845192659669589</v>
          </cell>
          <cell r="CL27">
            <v>0.0925622545872064</v>
          </cell>
          <cell r="CM27">
            <v>0.0894655276912645</v>
          </cell>
          <cell r="CN27">
            <v>0.0852423773261082</v>
          </cell>
        </row>
        <row r="27">
          <cell r="CP27">
            <v>0.0795302645489786</v>
          </cell>
          <cell r="CQ27">
            <v>0.0769040740529917</v>
          </cell>
          <cell r="CR27">
            <v>0.0820733098010974</v>
          </cell>
          <cell r="CS27">
            <v>0.0868129884383341</v>
          </cell>
          <cell r="CT27">
            <v>0.0832058439594021</v>
          </cell>
          <cell r="CU27">
            <v>0.0811787789033654</v>
          </cell>
          <cell r="CV27">
            <v>0.081231384259582</v>
          </cell>
          <cell r="CW27">
            <v>0.0799220865107075</v>
          </cell>
          <cell r="CX27">
            <v>0.0844707709290969</v>
          </cell>
          <cell r="CY27">
            <v>0.0936994133143677</v>
          </cell>
          <cell r="CZ27">
            <v>0.0875983112561392</v>
          </cell>
          <cell r="DA27">
            <v>0.0833727740259375</v>
          </cell>
        </row>
        <row r="27">
          <cell r="DC27">
            <v>0.0797198908536348</v>
          </cell>
          <cell r="DD27">
            <v>0.0766776079912482</v>
          </cell>
          <cell r="DE27">
            <v>0.082899827924436</v>
          </cell>
          <cell r="DF27">
            <v>0.0872648865730103</v>
          </cell>
          <cell r="DG27">
            <v>0.0837021865247299</v>
          </cell>
          <cell r="DH27">
            <v>0.080758072026394</v>
          </cell>
          <cell r="DI27">
            <v>0.0812876973736217</v>
          </cell>
          <cell r="DJ27">
            <v>0.0800025345854248</v>
          </cell>
          <cell r="DK27">
            <v>0.0827143380982447</v>
          </cell>
          <cell r="DL27">
            <v>0.0925583307757275</v>
          </cell>
          <cell r="DM27">
            <v>0.0871728829949373</v>
          </cell>
          <cell r="DN27">
            <v>0.0852417442785909</v>
          </cell>
        </row>
        <row r="27">
          <cell r="DP27">
            <v>0.0820879716085013</v>
          </cell>
          <cell r="DQ27">
            <v>0.0777257698122054</v>
          </cell>
          <cell r="DR27">
            <v>0.0815009860725671</v>
          </cell>
          <cell r="DS27">
            <v>0.088392368726082</v>
          </cell>
          <cell r="DT27">
            <v>0.0837472220393667</v>
          </cell>
          <cell r="DU27">
            <v>0.0792363490639144</v>
          </cell>
          <cell r="DV27">
            <v>0.0819573935039703</v>
          </cell>
          <cell r="DW27">
            <v>0.0795059743717372</v>
          </cell>
          <cell r="DX27">
            <v>0.0836360458701787</v>
          </cell>
          <cell r="DY27">
            <v>0.0946989216142564</v>
          </cell>
          <cell r="DZ27">
            <v>0.0874179604177422</v>
          </cell>
          <cell r="EA27">
            <v>0.0800930368994784</v>
          </cell>
        </row>
        <row r="27">
          <cell r="EC27">
            <v>0.083805610059931</v>
          </cell>
          <cell r="ED27">
            <v>0.0785795422449178</v>
          </cell>
          <cell r="EE27">
            <v>0.084594496143253</v>
          </cell>
          <cell r="EF27">
            <v>0.0890912678129865</v>
          </cell>
          <cell r="EG27">
            <v>0.0822775213822385</v>
          </cell>
          <cell r="EH27">
            <v>0.0802629579946141</v>
          </cell>
          <cell r="EI27">
            <v>0.082026230311027</v>
          </cell>
          <cell r="EJ27">
            <v>0.0788415716044568</v>
          </cell>
          <cell r="EK27">
            <v>0.0824134136648046</v>
          </cell>
          <cell r="EL27">
            <v>0.0898987568465096</v>
          </cell>
          <cell r="EM27">
            <v>0.0824660464019588</v>
          </cell>
          <cell r="EN27">
            <v>0.0857425855333023</v>
          </cell>
        </row>
        <row r="57">
          <cell r="C57">
            <v>0.0589804493790319</v>
          </cell>
          <cell r="D57">
            <v>0.0789611401237548</v>
          </cell>
          <cell r="E57">
            <v>0.100194189669548</v>
          </cell>
          <cell r="F57">
            <v>0.0842832536095142</v>
          </cell>
          <cell r="G57">
            <v>0.0798503532716022</v>
          </cell>
          <cell r="H57">
            <v>0.0970092596655988</v>
          </cell>
          <cell r="I57">
            <v>0.0789265809452758</v>
          </cell>
          <cell r="J57">
            <v>0.100240817132576</v>
          </cell>
          <cell r="K57">
            <v>0.0934962917452934</v>
          </cell>
          <cell r="L57">
            <v>0.0818196778865142</v>
          </cell>
          <cell r="M57">
            <v>0.065383771448633</v>
          </cell>
          <cell r="N57">
            <v>0.0808542151226577</v>
          </cell>
        </row>
        <row r="57">
          <cell r="P57">
            <v>0.0686116426379862</v>
          </cell>
          <cell r="Q57">
            <v>0.0655178812972188</v>
          </cell>
          <cell r="R57">
            <v>0.100604565999142</v>
          </cell>
          <cell r="S57">
            <v>0.0824576886278909</v>
          </cell>
          <cell r="T57">
            <v>0.0845835670218733</v>
          </cell>
          <cell r="U57">
            <v>0.0871556530632444</v>
          </cell>
          <cell r="V57">
            <v>0.0931996634885025</v>
          </cell>
          <cell r="W57">
            <v>0.0972815149615651</v>
          </cell>
          <cell r="X57">
            <v>0.0782026327075979</v>
          </cell>
          <cell r="Y57">
            <v>0.0791907228398931</v>
          </cell>
          <cell r="Z57">
            <v>0.0726357592953053</v>
          </cell>
          <cell r="AA57">
            <v>0.0905587080597803</v>
          </cell>
        </row>
        <row r="57">
          <cell r="AC57">
            <v>0.0771913897981328</v>
          </cell>
          <cell r="AD57">
            <v>0.0714633269823351</v>
          </cell>
          <cell r="AE57">
            <v>0.0818055371158034</v>
          </cell>
          <cell r="AF57">
            <v>0.0837994632352277</v>
          </cell>
          <cell r="AG57">
            <v>0.100279504163368</v>
          </cell>
          <cell r="AH57">
            <v>0.080288804749555</v>
          </cell>
          <cell r="AI57">
            <v>0.0755742138815072</v>
          </cell>
          <cell r="AJ57">
            <v>0.0817068313431145</v>
          </cell>
          <cell r="AK57">
            <v>0.084819191182655</v>
          </cell>
          <cell r="AL57">
            <v>0.104106090632753</v>
          </cell>
          <cell r="AM57">
            <v>0.0761588022958129</v>
          </cell>
          <cell r="AN57">
            <v>0.082806844619736</v>
          </cell>
        </row>
        <row r="57">
          <cell r="AP57">
            <v>0.0761489026743317</v>
          </cell>
          <cell r="AQ57">
            <v>0.0681473624684215</v>
          </cell>
          <cell r="AR57">
            <v>0.0806970568426916</v>
          </cell>
          <cell r="AS57">
            <v>0.0627818619441263</v>
          </cell>
          <cell r="AT57">
            <v>0.0861481638301681</v>
          </cell>
          <cell r="AU57">
            <v>0.0739479995794272</v>
          </cell>
          <cell r="AV57">
            <v>0.105262204426813</v>
          </cell>
          <cell r="AW57">
            <v>0.0914500811307726</v>
          </cell>
          <cell r="AX57">
            <v>0.0940818582499055</v>
          </cell>
          <cell r="AY57">
            <v>0.0793717551243105</v>
          </cell>
          <cell r="AZ57">
            <v>0.093737656329479</v>
          </cell>
          <cell r="BA57">
            <v>0.0882250973995527</v>
          </cell>
        </row>
        <row r="57">
          <cell r="BC57">
            <v>0.0803259553385862</v>
          </cell>
          <cell r="BD57">
            <v>0.0755297496016031</v>
          </cell>
          <cell r="BE57">
            <v>0.0993026416898275</v>
          </cell>
          <cell r="BF57">
            <v>0.086999083191862</v>
          </cell>
          <cell r="BG57">
            <v>0.0904189017571764</v>
          </cell>
          <cell r="BH57">
            <v>0.0987205306274681</v>
          </cell>
          <cell r="BI57">
            <v>0.0933036078464811</v>
          </cell>
          <cell r="BJ57">
            <v>0.0696331055356614</v>
          </cell>
          <cell r="BK57">
            <v>0.0866509579486863</v>
          </cell>
          <cell r="BL57">
            <v>0.0856639876353433</v>
          </cell>
          <cell r="BM57">
            <v>0.0607198236344477</v>
          </cell>
          <cell r="BN57">
            <v>0.072731655192857</v>
          </cell>
        </row>
        <row r="57">
          <cell r="BP57">
            <v>0.0671800520994147</v>
          </cell>
          <cell r="BQ57">
            <v>0.0612821064163281</v>
          </cell>
          <cell r="BR57">
            <v>0.0749466644675337</v>
          </cell>
          <cell r="BS57">
            <v>0.0790403432364677</v>
          </cell>
          <cell r="BT57">
            <v>0.0869418373469298</v>
          </cell>
          <cell r="BU57">
            <v>0.0970848012605182</v>
          </cell>
          <cell r="BV57">
            <v>0.0859479342163496</v>
          </cell>
          <cell r="BW57">
            <v>0.0896398299702938</v>
          </cell>
          <cell r="BX57">
            <v>0.0871446966252016</v>
          </cell>
          <cell r="BY57">
            <v>0.08679693786245</v>
          </cell>
          <cell r="BZ57">
            <v>0.0827851899131354</v>
          </cell>
          <cell r="CA57">
            <v>0.101209606585377</v>
          </cell>
        </row>
        <row r="57">
          <cell r="CC57">
            <v>0.0566572788364909</v>
          </cell>
          <cell r="CD57">
            <v>0.0733512162431183</v>
          </cell>
          <cell r="CE57">
            <v>0.0756949853921696</v>
          </cell>
          <cell r="CF57">
            <v>0.0814902916365015</v>
          </cell>
          <cell r="CG57">
            <v>0.0755891705370791</v>
          </cell>
          <cell r="CH57">
            <v>0.0894999381252119</v>
          </cell>
          <cell r="CI57">
            <v>0.082610613887572</v>
          </cell>
          <cell r="CJ57">
            <v>0.0879644270783203</v>
          </cell>
          <cell r="CK57">
            <v>0.0907302599996533</v>
          </cell>
          <cell r="CL57">
            <v>0.094213780681077</v>
          </cell>
          <cell r="CM57">
            <v>0.104793173805981</v>
          </cell>
          <cell r="CN57">
            <v>0.0874048637768251</v>
          </cell>
        </row>
        <row r="57">
          <cell r="CP57">
            <v>0.0769610433726626</v>
          </cell>
          <cell r="CQ57">
            <v>0.0793868445705906</v>
          </cell>
          <cell r="CR57">
            <v>0.102847105875363</v>
          </cell>
          <cell r="CS57">
            <v>0.100156176856827</v>
          </cell>
          <cell r="CT57">
            <v>0.0953516228130654</v>
          </cell>
          <cell r="CU57">
            <v>0.101612012657486</v>
          </cell>
          <cell r="CV57">
            <v>0.0857543507889624</v>
          </cell>
          <cell r="CW57">
            <v>0.0740467086570743</v>
          </cell>
          <cell r="CX57">
            <v>0.0705527027354918</v>
          </cell>
          <cell r="CY57">
            <v>0.0732424481476857</v>
          </cell>
          <cell r="CZ57">
            <v>0.0672465943207017</v>
          </cell>
          <cell r="DA57">
            <v>0.0728423892040898</v>
          </cell>
        </row>
        <row r="57">
          <cell r="DC57">
            <v>0.0760678929903122</v>
          </cell>
          <cell r="DD57">
            <v>0.0865587533626391</v>
          </cell>
          <cell r="DE57">
            <v>0.105003024555152</v>
          </cell>
          <cell r="DF57">
            <v>0.0927962641118331</v>
          </cell>
          <cell r="DG57">
            <v>0.0987703672132044</v>
          </cell>
          <cell r="DH57">
            <v>0.112947169779686</v>
          </cell>
          <cell r="DI57">
            <v>0.0830629764887716</v>
          </cell>
          <cell r="DJ57">
            <v>0.0920554576785094</v>
          </cell>
          <cell r="DK57">
            <v>0.0661117898527609</v>
          </cell>
          <cell r="DL57">
            <v>0.069853325620828</v>
          </cell>
          <cell r="DM57">
            <v>0.0521542730500444</v>
          </cell>
          <cell r="DN57">
            <v>0.0646187052962586</v>
          </cell>
        </row>
        <row r="57">
          <cell r="DP57">
            <v>0.0621354259584054</v>
          </cell>
          <cell r="DQ57">
            <v>0.0738674408205537</v>
          </cell>
          <cell r="DR57">
            <v>0.0794600539220116</v>
          </cell>
          <cell r="DS57">
            <v>0.0906730829381086</v>
          </cell>
          <cell r="DT57">
            <v>0.0779204731420963</v>
          </cell>
          <cell r="DU57">
            <v>0.094777087083817</v>
          </cell>
          <cell r="DV57">
            <v>0.0894644328650876</v>
          </cell>
          <cell r="DW57">
            <v>0.0796496536619008</v>
          </cell>
          <cell r="DX57">
            <v>0.0897945912716157</v>
          </cell>
          <cell r="DY57">
            <v>0.0813193670535119</v>
          </cell>
          <cell r="DZ57">
            <v>0.0742937506226672</v>
          </cell>
          <cell r="EA57">
            <v>0.106644640660224</v>
          </cell>
        </row>
        <row r="57">
          <cell r="EC57">
            <v>0.0794064035589777</v>
          </cell>
          <cell r="ED57">
            <v>0.0895996650239406</v>
          </cell>
          <cell r="EE57">
            <v>0.0978708155680981</v>
          </cell>
          <cell r="EF57">
            <v>0.0801488099703966</v>
          </cell>
          <cell r="EG57">
            <v>0.0733953410603622</v>
          </cell>
          <cell r="EH57">
            <v>0.0852920643971467</v>
          </cell>
          <cell r="EI57">
            <v>0.081114152667054</v>
          </cell>
          <cell r="EJ57">
            <v>0.0792231242090942</v>
          </cell>
          <cell r="EK57">
            <v>0.0807618847548022</v>
          </cell>
          <cell r="EL57">
            <v>0.0772388483625973</v>
          </cell>
          <cell r="EM57">
            <v>0.0775368112822909</v>
          </cell>
          <cell r="EN57">
            <v>0.0984120791452394</v>
          </cell>
        </row>
        <row r="70">
          <cell r="C70">
            <v>0.0862440256655589</v>
          </cell>
          <cell r="D70">
            <v>0.0802798141210491</v>
          </cell>
          <cell r="E70">
            <v>0.0853765100208711</v>
          </cell>
          <cell r="F70">
            <v>0.0847457705874161</v>
          </cell>
          <cell r="G70">
            <v>0.0890488313929013</v>
          </cell>
          <cell r="H70">
            <v>0.0830264048954195</v>
          </cell>
          <cell r="I70">
            <v>0.0885688401443943</v>
          </cell>
          <cell r="J70">
            <v>0.0847245954790945</v>
          </cell>
          <cell r="K70">
            <v>0.0769091218782149</v>
          </cell>
          <cell r="L70">
            <v>0.0810688026398921</v>
          </cell>
          <cell r="M70">
            <v>0.0780882899792351</v>
          </cell>
          <cell r="N70">
            <v>0.0819189931959531</v>
          </cell>
        </row>
        <row r="70">
          <cell r="P70">
            <v>0.0898374994256734</v>
          </cell>
          <cell r="Q70">
            <v>0.081768044280384</v>
          </cell>
          <cell r="R70">
            <v>0.0868993373399421</v>
          </cell>
          <cell r="S70">
            <v>0.0836961218544496</v>
          </cell>
          <cell r="T70">
            <v>0.083652831569719</v>
          </cell>
          <cell r="U70">
            <v>0.0831806222062163</v>
          </cell>
          <cell r="V70">
            <v>0.0861587547695669</v>
          </cell>
          <cell r="W70">
            <v>0.0837099986481746</v>
          </cell>
          <cell r="X70">
            <v>0.081015709592835</v>
          </cell>
          <cell r="Y70">
            <v>0.0827529646541465</v>
          </cell>
          <cell r="Z70">
            <v>0.0818823120411529</v>
          </cell>
          <cell r="AA70">
            <v>0.0754458036177399</v>
          </cell>
        </row>
        <row r="70">
          <cell r="AC70">
            <v>0.0828133117530225</v>
          </cell>
          <cell r="AD70">
            <v>0.0792690981962343</v>
          </cell>
          <cell r="AE70">
            <v>0.0811597363582665</v>
          </cell>
          <cell r="AF70">
            <v>0.0813351285446171</v>
          </cell>
          <cell r="AG70">
            <v>0.0855123220917396</v>
          </cell>
          <cell r="AH70">
            <v>0.0793344584700359</v>
          </cell>
          <cell r="AI70">
            <v>0.0807735045790077</v>
          </cell>
          <cell r="AJ70">
            <v>0.0841775098065118</v>
          </cell>
          <cell r="AK70">
            <v>0.0817330882762315</v>
          </cell>
          <cell r="AL70">
            <v>0.0917578520452923</v>
          </cell>
          <cell r="AM70">
            <v>0.0862720034999372</v>
          </cell>
          <cell r="AN70">
            <v>0.0858619863791034</v>
          </cell>
        </row>
        <row r="70">
          <cell r="AP70">
            <v>0.0849039098024561</v>
          </cell>
          <cell r="AQ70">
            <v>0.078951096842736</v>
          </cell>
          <cell r="AR70">
            <v>0.0869979045254221</v>
          </cell>
          <cell r="AS70">
            <v>0.0859413524484264</v>
          </cell>
          <cell r="AT70">
            <v>0.0850139337992689</v>
          </cell>
          <cell r="AU70">
            <v>0.0808682810725783</v>
          </cell>
          <cell r="AV70">
            <v>0.0847810175019225</v>
          </cell>
          <cell r="AW70">
            <v>0.0842585643708583</v>
          </cell>
          <cell r="AX70">
            <v>0.0785034728978082</v>
          </cell>
          <cell r="AY70">
            <v>0.0855570405578049</v>
          </cell>
          <cell r="AZ70">
            <v>0.0828547611179571</v>
          </cell>
          <cell r="BA70">
            <v>0.0813686650627613</v>
          </cell>
        </row>
        <row r="70">
          <cell r="BC70">
            <v>0.0842643947788795</v>
          </cell>
          <cell r="BD70">
            <v>0.0765917205936202</v>
          </cell>
          <cell r="BE70">
            <v>0.0863687692182231</v>
          </cell>
          <cell r="BF70">
            <v>0.0843474798643391</v>
          </cell>
          <cell r="BG70">
            <v>0.0837408755914376</v>
          </cell>
          <cell r="BH70">
            <v>0.081733913457833</v>
          </cell>
          <cell r="BI70">
            <v>0.0867177393693145</v>
          </cell>
          <cell r="BJ70">
            <v>0.085009410233409</v>
          </cell>
          <cell r="BK70">
            <v>0.0820175796272045</v>
          </cell>
          <cell r="BL70">
            <v>0.0850446526368641</v>
          </cell>
          <cell r="BM70">
            <v>0.0827038151021054</v>
          </cell>
          <cell r="BN70">
            <v>0.08145964952677</v>
          </cell>
        </row>
        <row r="70">
          <cell r="BP70">
            <v>0.0813294318240395</v>
          </cell>
          <cell r="BQ70">
            <v>0.0750134340931511</v>
          </cell>
          <cell r="BR70">
            <v>0.0862279730461796</v>
          </cell>
          <cell r="BS70">
            <v>0.0834919822006852</v>
          </cell>
          <cell r="BT70">
            <v>0.0832626188518442</v>
          </cell>
          <cell r="BU70">
            <v>0.0827943915172665</v>
          </cell>
          <cell r="BV70">
            <v>0.0865815508030831</v>
          </cell>
          <cell r="BW70">
            <v>0.0844588645853039</v>
          </cell>
          <cell r="BX70">
            <v>0.0831987463267681</v>
          </cell>
          <cell r="BY70">
            <v>0.0856735338511223</v>
          </cell>
          <cell r="BZ70">
            <v>0.0822995880767777</v>
          </cell>
          <cell r="CA70">
            <v>0.0856678848237789</v>
          </cell>
        </row>
        <row r="70">
          <cell r="CC70">
            <v>0.0883373384333187</v>
          </cell>
          <cell r="CD70">
            <v>0.0809770948112246</v>
          </cell>
          <cell r="CE70">
            <v>0.0861100627827307</v>
          </cell>
          <cell r="CF70">
            <v>0.081012447357645</v>
          </cell>
          <cell r="CG70">
            <v>0.0803755144871735</v>
          </cell>
          <cell r="CH70">
            <v>0.0789415838958324</v>
          </cell>
          <cell r="CI70">
            <v>0.0835238479016046</v>
          </cell>
          <cell r="CJ70">
            <v>0.0816096575329689</v>
          </cell>
          <cell r="CK70">
            <v>0.0824260926317597</v>
          </cell>
          <cell r="CL70">
            <v>0.0892416983154577</v>
          </cell>
          <cell r="CM70">
            <v>0.0852582751375195</v>
          </cell>
          <cell r="CN70">
            <v>0.082186386712765</v>
          </cell>
        </row>
        <row r="70">
          <cell r="CP70">
            <v>0.0857895211610509</v>
          </cell>
          <cell r="CQ70">
            <v>0.0820065825620065</v>
          </cell>
          <cell r="CR70">
            <v>0.0880203579889408</v>
          </cell>
          <cell r="CS70">
            <v>0.0851487475300475</v>
          </cell>
          <cell r="CT70">
            <v>0.0858766800866866</v>
          </cell>
          <cell r="CU70">
            <v>0.0832050971403049</v>
          </cell>
          <cell r="CV70">
            <v>0.085547723384105</v>
          </cell>
          <cell r="CW70">
            <v>0.0816462664207765</v>
          </cell>
          <cell r="CX70">
            <v>0.0781723516017722</v>
          </cell>
          <cell r="CY70">
            <v>0.0838243508326407</v>
          </cell>
          <cell r="CZ70">
            <v>0.0810977301670119</v>
          </cell>
          <cell r="DA70">
            <v>0.0796645911246568</v>
          </cell>
        </row>
        <row r="70">
          <cell r="DC70">
            <v>0.0874706980989284</v>
          </cell>
          <cell r="DD70">
            <v>0.0804883827211099</v>
          </cell>
          <cell r="DE70">
            <v>0.0879371402268202</v>
          </cell>
          <cell r="DF70">
            <v>0.0848447014912227</v>
          </cell>
          <cell r="DG70">
            <v>0.0902085220626137</v>
          </cell>
          <cell r="DH70">
            <v>0.0833452912733164</v>
          </cell>
          <cell r="DI70">
            <v>0.0810274631492576</v>
          </cell>
          <cell r="DJ70">
            <v>0.0808206979966673</v>
          </cell>
          <cell r="DK70">
            <v>0.077234569523727</v>
          </cell>
          <cell r="DL70">
            <v>0.080699040389336</v>
          </cell>
          <cell r="DM70">
            <v>0.0796367794697905</v>
          </cell>
          <cell r="DN70">
            <v>0.0862867135972103</v>
          </cell>
        </row>
        <row r="70">
          <cell r="DP70">
            <v>0.0874790861319592</v>
          </cell>
          <cell r="DQ70">
            <v>0.0793179459516751</v>
          </cell>
          <cell r="DR70">
            <v>0.0860474734546004</v>
          </cell>
          <cell r="DS70">
            <v>0.0837012140429224</v>
          </cell>
          <cell r="DT70">
            <v>0.0808143861328435</v>
          </cell>
          <cell r="DU70">
            <v>0.0801998290309777</v>
          </cell>
          <cell r="DV70">
            <v>0.0854841930633044</v>
          </cell>
          <cell r="DW70">
            <v>0.0822762177153146</v>
          </cell>
          <cell r="DX70">
            <v>0.0799718830583084</v>
          </cell>
          <cell r="DY70">
            <v>0.086627103864031</v>
          </cell>
          <cell r="DZ70">
            <v>0.0824711455579768</v>
          </cell>
          <cell r="EA70">
            <v>0.0856095219960866</v>
          </cell>
        </row>
        <row r="70">
          <cell r="EC70">
            <v>0.089543518616544</v>
          </cell>
          <cell r="ED70">
            <v>0.078222364636961</v>
          </cell>
          <cell r="EE70">
            <v>0.0831994578175281</v>
          </cell>
          <cell r="EF70">
            <v>0.0843095882547093</v>
          </cell>
          <cell r="EG70">
            <v>0.080847853314832</v>
          </cell>
          <cell r="EH70">
            <v>0.0801012453049213</v>
          </cell>
          <cell r="EI70">
            <v>0.0874007555152215</v>
          </cell>
          <cell r="EJ70">
            <v>0.0840906822074863</v>
          </cell>
          <cell r="EK70">
            <v>0.0809585644191746</v>
          </cell>
          <cell r="EL70">
            <v>0.0864867598640292</v>
          </cell>
          <cell r="EM70">
            <v>0.0798717713795566</v>
          </cell>
          <cell r="EN70">
            <v>0.0849674386690361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Q54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48" activeCellId="0" sqref="D48: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3.42"/>
    <col collapsed="false" customWidth="true" hidden="false" outlineLevel="0" max="3" min="3" style="0" width="42.85"/>
    <col collapsed="false" customWidth="true" hidden="false" outlineLevel="0" max="4" min="4" style="0" width="14.56"/>
    <col collapsed="false" customWidth="true" hidden="false" outlineLevel="0" max="16" min="5" style="0" width="12.28"/>
    <col collapsed="false" customWidth="true" hidden="false" outlineLevel="0" max="17" min="17" style="0" width="13.41"/>
  </cols>
  <sheetData>
    <row r="5" customFormat="false" ht="12.75" hidden="false" customHeight="false" outlineLevel="0" collapsed="false">
      <c r="A5" s="0" t="s">
        <v>0</v>
      </c>
      <c r="B5" s="0" t="n">
        <f aca="false">B4*0.975</f>
        <v>0</v>
      </c>
    </row>
    <row r="6" customFormat="false" ht="13.5" hidden="false" customHeight="false" outlineLevel="0" collapsed="false">
      <c r="B6" s="1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customFormat="false" ht="13.5" hidden="false" customHeight="false" outlineLevel="0" collapsed="false">
      <c r="A7" s="3"/>
      <c r="B7" s="4" t="s">
        <v>2</v>
      </c>
      <c r="C7" s="5"/>
      <c r="D7" s="6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  <c r="O7" s="7" t="s">
        <v>13</v>
      </c>
      <c r="P7" s="7" t="s">
        <v>14</v>
      </c>
      <c r="Q7" s="8" t="s">
        <v>15</v>
      </c>
    </row>
    <row r="8" customFormat="false" ht="12.75" hidden="false" customHeight="false" outlineLevel="0" collapsed="false">
      <c r="A8" s="3"/>
      <c r="B8" s="9" t="s">
        <v>16</v>
      </c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customFormat="false" ht="12.75" hidden="false" customHeight="false" outlineLevel="0" collapsed="false">
      <c r="A9" s="3"/>
      <c r="B9" s="14"/>
      <c r="C9" s="15" t="s">
        <v>17</v>
      </c>
      <c r="D9" s="16"/>
      <c r="E9" s="17" t="n">
        <f aca="false">AVERAGE('[2]Micro-Data'!C70,'[2]Micro-Data'!P70,'[2]Micro-Data'!AC70,'[2]Micro-Data'!AP70,'[2]Micro-Data'!BC70,'[2]Micro-Data'!BP70,'[2]Micro-Data'!CC70,'[2]Micro-Data'!CP70,'[2]Micro-Data'!DC70,'[2]Micro-Data'!DP70,'[2]Micro-Data'!EC70)</f>
        <v>0.0861829759719483</v>
      </c>
      <c r="F9" s="17" t="n">
        <f aca="false">AVERAGE('[2]Micro-Data'!D70,'[2]Micro-Data'!Q70,'[2]Micro-Data'!AD70,'[2]Micro-Data'!AQ70,'[2]Micro-Data'!BD70,'[2]Micro-Data'!BQ70,'[2]Micro-Data'!CD70,'[2]Micro-Data'!CQ70,'[2]Micro-Data'!DD70,'[2]Micro-Data'!DQ70,'[2]Micro-Data'!ED70)</f>
        <v>0.0793532344372865</v>
      </c>
      <c r="G9" s="17" t="n">
        <f aca="false">AVERAGE('[2]Micro-Data'!E70,'[2]Micro-Data'!R70,'[2]Micro-Data'!AE70,'[2]Micro-Data'!AR70,'[2]Micro-Data'!BE70,'[2]Micro-Data'!BR70,'[2]Micro-Data'!CE70,'[2]Micro-Data'!CR70,'[2]Micro-Data'!DE70,'[2]Micro-Data'!DR70,'[2]Micro-Data'!EE70)</f>
        <v>0.0858495202526841</v>
      </c>
      <c r="H9" s="17" t="n">
        <f aca="false">AVERAGE('[2]Micro-Data'!F70,'[2]Micro-Data'!S70,'[2]Micro-Data'!AF70,'[2]Micro-Data'!AS70,'[2]Micro-Data'!BF70,'[2]Micro-Data'!BS70,'[2]Micro-Data'!CF70,'[2]Micro-Data'!CS70,'[2]Micro-Data'!DF70,'[2]Micro-Data'!DS70,'[2]Micro-Data'!EF70)</f>
        <v>0.0838704121978619</v>
      </c>
      <c r="I9" s="17" t="n">
        <f aca="false">AVERAGE('[2]Micro-Data'!G70,'[2]Micro-Data'!T70,'[2]Micro-Data'!AG70,'[2]Micro-Data'!AT70,'[2]Micro-Data'!BG70,'[2]Micro-Data'!BT70,'[2]Micro-Data'!CG70,'[2]Micro-Data'!CT70,'[2]Micro-Data'!DG70,'[2]Micro-Data'!DT70,'[2]Micro-Data'!EG70)</f>
        <v>0.0843958517619145</v>
      </c>
      <c r="J9" s="17" t="n">
        <f aca="false">AVERAGE('[2]Micro-Data'!H70,'[2]Micro-Data'!U70,'[2]Micro-Data'!AH70,'[2]Micro-Data'!AU70,'[2]Micro-Data'!BH70,'[2]Micro-Data'!BU70,'[2]Micro-Data'!CH70,'[2]Micro-Data'!CU70,'[2]Micro-Data'!DH70,'[2]Micro-Data'!DU70,'[2]Micro-Data'!EH70)</f>
        <v>0.0815210107513366</v>
      </c>
      <c r="K9" s="17" t="n">
        <f aca="false">AVERAGE('[2]Micro-Data'!I70,'[2]Micro-Data'!V70,'[2]Micro-Data'!AI70,'[2]Micro-Data'!AV70,'[2]Micro-Data'!BI70,'[2]Micro-Data'!BV70,'[2]Micro-Data'!CI70,'[2]Micro-Data'!CV70,'[2]Micro-Data'!DI70,'[2]Micro-Data'!DV70,'[2]Micro-Data'!EI70)</f>
        <v>0.0851423081982529</v>
      </c>
      <c r="L9" s="17" t="n">
        <f aca="false">AVERAGE('[2]Micro-Data'!J70,'[2]Micro-Data'!W70,'[2]Micro-Data'!AJ70,'[2]Micro-Data'!AW70,'[2]Micro-Data'!BJ70,'[2]Micro-Data'!BW70,'[2]Micro-Data'!CJ70,'[2]Micro-Data'!CW70,'[2]Micro-Data'!DJ70,'[2]Micro-Data'!DW70,'[2]Micro-Data'!EJ70)</f>
        <v>0.0833438604542332</v>
      </c>
      <c r="M9" s="17" t="n">
        <f aca="false">AVERAGE('[2]Micro-Data'!K70,'[2]Micro-Data'!X70,'[2]Micro-Data'!AK70,'[2]Micro-Data'!AX70,'[2]Micro-Data'!BK70,'[2]Micro-Data'!BX70,'[2]Micro-Data'!CK70,'[2]Micro-Data'!CX70,'[2]Micro-Data'!DK70,'[2]Micro-Data'!DX70,'[2]Micro-Data'!EK70)</f>
        <v>0.080194652712164</v>
      </c>
      <c r="N9" s="17" t="n">
        <f aca="false">AVERAGE('[2]Micro-Data'!L70,'[2]Micro-Data'!Y70,'[2]Micro-Data'!AL70,'[2]Micro-Data'!AY70,'[2]Micro-Data'!BL70,'[2]Micro-Data'!BY70,'[2]Micro-Data'!CL70,'[2]Micro-Data'!CY70,'[2]Micro-Data'!DL70,'[2]Micro-Data'!DY70,'[2]Micro-Data'!EL70)</f>
        <v>0.0853394363318743</v>
      </c>
      <c r="O9" s="17" t="n">
        <f aca="false">AVERAGE('[2]Micro-Data'!M70,'[2]Micro-Data'!Z70,'[2]Micro-Data'!AM70,'[2]Micro-Data'!AZ70,'[2]Micro-Data'!BM70,'[2]Micro-Data'!BZ70,'[2]Micro-Data'!CM70,'[2]Micro-Data'!CZ70,'[2]Micro-Data'!DM70,'[2]Micro-Data'!DZ70,'[2]Micro-Data'!EM70)</f>
        <v>0.082039679229911</v>
      </c>
      <c r="P9" s="17" t="n">
        <f aca="false">AVERAGE('[2]Micro-Data'!N70,'[2]Micro-Data'!AA70,'[2]Micro-Data'!AN70,'[2]Micro-Data'!BA70,'[2]Micro-Data'!BN70,'[2]Micro-Data'!CA70,'[2]Micro-Data'!CN70,'[2]Micro-Data'!DA70,'[2]Micro-Data'!DN70,'[2]Micro-Data'!EA70,'[2]Micro-Data'!EN70)</f>
        <v>0.0827670577005329</v>
      </c>
      <c r="Q9" s="18" t="n">
        <f aca="false">SUM(E9:P9)</f>
        <v>1</v>
      </c>
    </row>
    <row r="10" customFormat="false" ht="12.75" hidden="false" customHeight="false" outlineLevel="0" collapsed="false">
      <c r="A10" s="3"/>
      <c r="B10" s="14"/>
      <c r="C10" s="15" t="s">
        <v>18</v>
      </c>
      <c r="D10" s="16"/>
      <c r="E10" s="17" t="n">
        <f aca="false">AVERAGE('[2]Micro-Data'!C27,'[2]Micro-Data'!P27,'[2]Micro-Data'!AC27,'[2]Micro-Data'!AP27,'[2]Micro-Data'!BC27,'[2]Micro-Data'!BP27,'[2]Micro-Data'!CC27,'[2]Micro-Data'!CP27,'[2]Micro-Data'!DC27,'[2]Micro-Data'!DP27,'[2]Micro-Data'!EC27)</f>
        <v>0.080683573986985</v>
      </c>
      <c r="F10" s="17" t="n">
        <f aca="false">AVERAGE('[2]Micro-Data'!D27,'[2]Micro-Data'!Q27,'[2]Micro-Data'!AD27,'[2]Micro-Data'!AQ27,'[2]Micro-Data'!BD27,'[2]Micro-Data'!BQ27,'[2]Micro-Data'!CD27,'[2]Micro-Data'!CQ27,'[2]Micro-Data'!DD27,'[2]Micro-Data'!DQ27,'[2]Micro-Data'!ED27)</f>
        <v>0.0771208521365936</v>
      </c>
      <c r="G10" s="17" t="n">
        <f aca="false">AVERAGE('[2]Micro-Data'!E27,'[2]Micro-Data'!R27,'[2]Micro-Data'!AE27,'[2]Micro-Data'!AR27,'[2]Micro-Data'!BE27,'[2]Micro-Data'!BR27,'[2]Micro-Data'!CE27,'[2]Micro-Data'!CR27,'[2]Micro-Data'!DE27,'[2]Micro-Data'!DR27,'[2]Micro-Data'!EE27)</f>
        <v>0.0827229529103917</v>
      </c>
      <c r="H10" s="17" t="n">
        <f aca="false">AVERAGE('[2]Micro-Data'!F27,'[2]Micro-Data'!S27,'[2]Micro-Data'!AF27,'[2]Micro-Data'!AS27,'[2]Micro-Data'!BF27,'[2]Micro-Data'!BS27,'[2]Micro-Data'!CF27,'[2]Micro-Data'!CS27,'[2]Micro-Data'!DF27,'[2]Micro-Data'!DS27,'[2]Micro-Data'!EF27)</f>
        <v>0.0867536701887975</v>
      </c>
      <c r="I10" s="17" t="n">
        <f aca="false">AVERAGE('[2]Micro-Data'!G27,'[2]Micro-Data'!T27,'[2]Micro-Data'!AG27,'[2]Micro-Data'!AT27,'[2]Micro-Data'!BG27,'[2]Micro-Data'!BT27,'[2]Micro-Data'!CG27,'[2]Micro-Data'!CT27,'[2]Micro-Data'!DG27,'[2]Micro-Data'!DT27,'[2]Micro-Data'!EG27)</f>
        <v>0.0840813502021475</v>
      </c>
      <c r="J10" s="17" t="n">
        <f aca="false">AVERAGE('[2]Micro-Data'!H27,'[2]Micro-Data'!U27,'[2]Micro-Data'!AH27,'[2]Micro-Data'!AU27,'[2]Micro-Data'!BH27,'[2]Micro-Data'!BU27,'[2]Micro-Data'!CH27,'[2]Micro-Data'!CU27,'[2]Micro-Data'!DH27,'[2]Micro-Data'!DU27,'[2]Micro-Data'!EH27)</f>
        <v>0.081225392012855</v>
      </c>
      <c r="K10" s="17" t="n">
        <f aca="false">AVERAGE('[2]Micro-Data'!I27,'[2]Micro-Data'!V27,'[2]Micro-Data'!AI27,'[2]Micro-Data'!AV27,'[2]Micro-Data'!BI27,'[2]Micro-Data'!BV27,'[2]Micro-Data'!CI27,'[2]Micro-Data'!CV27,'[2]Micro-Data'!DI27,'[2]Micro-Data'!DV27,'[2]Micro-Data'!EI27)</f>
        <v>0.0817906256428387</v>
      </c>
      <c r="L10" s="17" t="n">
        <f aca="false">AVERAGE('[2]Micro-Data'!J27,'[2]Micro-Data'!W27,'[2]Micro-Data'!AJ27,'[2]Micro-Data'!AW27,'[2]Micro-Data'!BJ27,'[2]Micro-Data'!BW27,'[2]Micro-Data'!CJ27,'[2]Micro-Data'!CW27,'[2]Micro-Data'!DJ27,'[2]Micro-Data'!DW27,'[2]Micro-Data'!EJ27)</f>
        <v>0.0806015889382005</v>
      </c>
      <c r="M10" s="17" t="n">
        <f aca="false">AVERAGE('[2]Micro-Data'!K27,'[2]Micro-Data'!X27,'[2]Micro-Data'!AK27,'[2]Micro-Data'!AX27,'[2]Micro-Data'!BK27,'[2]Micro-Data'!BX27,'[2]Micro-Data'!CK27,'[2]Micro-Data'!CX27,'[2]Micro-Data'!DK27,'[2]Micro-Data'!DX27,'[2]Micro-Data'!EK27)</f>
        <v>0.0832485560745335</v>
      </c>
      <c r="N10" s="17" t="n">
        <f aca="false">AVERAGE('[2]Micro-Data'!L27,'[2]Micro-Data'!Y27,'[2]Micro-Data'!AL27,'[2]Micro-Data'!AY27,'[2]Micro-Data'!BL27,'[2]Micro-Data'!BY27,'[2]Micro-Data'!CL27,'[2]Micro-Data'!CY27,'[2]Micro-Data'!DL27,'[2]Micro-Data'!DY27,'[2]Micro-Data'!EL27)</f>
        <v>0.0905399982855686</v>
      </c>
      <c r="O10" s="17" t="n">
        <f aca="false">AVERAGE('[2]Micro-Data'!M27,'[2]Micro-Data'!Z27,'[2]Micro-Data'!AM27,'[2]Micro-Data'!AZ27,'[2]Micro-Data'!BM27,'[2]Micro-Data'!BZ27,'[2]Micro-Data'!CM27,'[2]Micro-Data'!CZ27,'[2]Micro-Data'!DM27,'[2]Micro-Data'!DZ27,'[2]Micro-Data'!EM27)</f>
        <v>0.0866672932994053</v>
      </c>
      <c r="P10" s="17" t="n">
        <f aca="false">AVERAGE('[2]Micro-Data'!N27,'[2]Micro-Data'!AA27,'[2]Micro-Data'!AN27,'[2]Micro-Data'!BA27,'[2]Micro-Data'!BN27,'[2]Micro-Data'!CA27,'[2]Micro-Data'!CN27,'[2]Micro-Data'!DA27,'[2]Micro-Data'!DN27,'[2]Micro-Data'!EA27,'[2]Micro-Data'!EN27)</f>
        <v>0.0845641463216832</v>
      </c>
      <c r="Q10" s="18" t="n">
        <f aca="false">SUM(E10:P10)</f>
        <v>1</v>
      </c>
    </row>
    <row r="11" customFormat="false" ht="13.5" hidden="false" customHeight="false" outlineLevel="0" collapsed="false">
      <c r="A11" s="3"/>
      <c r="B11" s="19"/>
      <c r="C11" s="20" t="s">
        <v>19</v>
      </c>
      <c r="D11" s="21"/>
      <c r="E11" s="22" t="n">
        <f aca="false">AVERAGE('[2]Micro-Data'!C57,'[2]Micro-Data'!P57,'[2]Micro-Data'!AC57,'[2]Micro-Data'!AP57,'[2]Micro-Data'!BC57,'[2]Micro-Data'!BP57,'[2]Micro-Data'!CC57,'[2]Micro-Data'!CP57,'[2]Micro-Data'!DC57,'[2]Micro-Data'!DP57,'[2]Micro-Data'!EC57)</f>
        <v>0.0708787669676666</v>
      </c>
      <c r="F11" s="22" t="n">
        <f aca="false">AVERAGE('[2]Micro-Data'!D57,'[2]Micro-Data'!Q57,'[2]Micro-Data'!AD57,'[2]Micro-Data'!AQ57,'[2]Micro-Data'!BD57,'[2]Micro-Data'!BQ57,'[2]Micro-Data'!CD57,'[2]Micro-Data'!CQ57,'[2]Micro-Data'!DD57,'[2]Micro-Data'!DQ57,'[2]Micro-Data'!ED57)</f>
        <v>0.0748786806282276</v>
      </c>
      <c r="G11" s="22" t="n">
        <f aca="false">AVERAGE('[2]Micro-Data'!E57,'[2]Micro-Data'!R57,'[2]Micro-Data'!AE57,'[2]Micro-Data'!AR57,'[2]Micro-Data'!BE57,'[2]Micro-Data'!BR57,'[2]Micro-Data'!CE57,'[2]Micro-Data'!CR57,'[2]Micro-Data'!DE57,'[2]Micro-Data'!DR57,'[2]Micro-Data'!EE57)</f>
        <v>0.0907660582815765</v>
      </c>
      <c r="H11" s="22" t="n">
        <f aca="false">AVERAGE('[2]Micro-Data'!F57,'[2]Micro-Data'!S57,'[2]Micro-Data'!AF57,'[2]Micro-Data'!AS57,'[2]Micro-Data'!BF57,'[2]Micro-Data'!BS57,'[2]Micro-Data'!CF57,'[2]Micro-Data'!CS57,'[2]Micro-Data'!DF57,'[2]Micro-Data'!DS57,'[2]Micro-Data'!EF57)</f>
        <v>0.0840569381235232</v>
      </c>
      <c r="I11" s="22" t="n">
        <f aca="false">AVERAGE('[2]Micro-Data'!G57,'[2]Micro-Data'!T57,'[2]Micro-Data'!AG57,'[2]Micro-Data'!AT57,'[2]Micro-Data'!BG57,'[2]Micro-Data'!BT57,'[2]Micro-Data'!CG57,'[2]Micro-Data'!CT57,'[2]Micro-Data'!DG57,'[2]Micro-Data'!DT57,'[2]Micro-Data'!EG57)</f>
        <v>0.086295391105175</v>
      </c>
      <c r="J11" s="22" t="n">
        <f aca="false">AVERAGE('[2]Micro-Data'!H57,'[2]Micro-Data'!U57,'[2]Micro-Data'!AH57,'[2]Micro-Data'!AU57,'[2]Micro-Data'!BH57,'[2]Micro-Data'!BU57,'[2]Micro-Data'!CH57,'[2]Micro-Data'!CU57,'[2]Micro-Data'!DH57,'[2]Micro-Data'!DU57,'[2]Micro-Data'!EH57)</f>
        <v>0.0925759382717418</v>
      </c>
      <c r="K11" s="22" t="n">
        <f aca="false">AVERAGE('[2]Micro-Data'!I57,'[2]Micro-Data'!V57,'[2]Micro-Data'!AI57,'[2]Micro-Data'!AV57,'[2]Micro-Data'!BI57,'[2]Micro-Data'!BV57,'[2]Micro-Data'!CI57,'[2]Micro-Data'!CV57,'[2]Micro-Data'!DI57,'[2]Micro-Data'!DV57,'[2]Micro-Data'!EI57)</f>
        <v>0.0867473392274888</v>
      </c>
      <c r="L11" s="22" t="n">
        <f aca="false">AVERAGE('[2]Micro-Data'!J57,'[2]Micro-Data'!W57,'[2]Micro-Data'!AJ57,'[2]Micro-Data'!AW57,'[2]Micro-Data'!BJ57,'[2]Micro-Data'!BW57,'[2]Micro-Data'!CJ57,'[2]Micro-Data'!CW57,'[2]Micro-Data'!DJ57,'[2]Micro-Data'!DW57,'[2]Micro-Data'!EJ57)</f>
        <v>0.0857174137598984</v>
      </c>
      <c r="M11" s="22" t="n">
        <f aca="false">AVERAGE('[2]Micro-Data'!K57,'[2]Micro-Data'!X57,'[2]Micro-Data'!AK57,'[2]Micro-Data'!AX57,'[2]Micro-Data'!BK57,'[2]Micro-Data'!BX57,'[2]Micro-Data'!CK57,'[2]Micro-Data'!CX57,'[2]Micro-Data'!DK57,'[2]Micro-Data'!DX57,'[2]Micro-Data'!EK57)</f>
        <v>0.083849714279424</v>
      </c>
      <c r="N11" s="22" t="n">
        <f aca="false">AVERAGE('[2]Micro-Data'!L57,'[2]Micro-Data'!Y57,'[2]Micro-Data'!AL57,'[2]Micro-Data'!AY57,'[2]Micro-Data'!BL57,'[2]Micro-Data'!BY57,'[2]Micro-Data'!CL57,'[2]Micro-Data'!CY57,'[2]Micro-Data'!DL57,'[2]Micro-Data'!DY57,'[2]Micro-Data'!EL57)</f>
        <v>0.082983358349724</v>
      </c>
      <c r="O11" s="22" t="n">
        <f aca="false">AVERAGE('[2]Micro-Data'!M57,'[2]Micro-Data'!Z57,'[2]Micro-Data'!AM57,'[2]Micro-Data'!AZ57,'[2]Micro-Data'!BM57,'[2]Micro-Data'!BZ57,'[2]Micro-Data'!CM57,'[2]Micro-Data'!CZ57,'[2]Micro-Data'!DM57,'[2]Micro-Data'!DZ57,'[2]Micro-Data'!EM57)</f>
        <v>0.0752223278180453</v>
      </c>
      <c r="P11" s="22" t="n">
        <f aca="false">AVERAGE('[2]Micro-Data'!N57,'[2]Micro-Data'!AA57,'[2]Micro-Data'!AN57,'[2]Micro-Data'!BA57,'[2]Micro-Data'!BN57,'[2]Micro-Data'!CA57,'[2]Micro-Data'!CN57,'[2]Micro-Data'!DA57,'[2]Micro-Data'!DN57,'[2]Micro-Data'!EA57,'[2]Micro-Data'!EN57)</f>
        <v>0.0860280731875089</v>
      </c>
      <c r="Q11" s="23" t="n">
        <f aca="false">SUM(E11:P11)</f>
        <v>1</v>
      </c>
    </row>
    <row r="12" customFormat="false" ht="13.5" hidden="false" customHeight="false" outlineLevel="0" collapsed="false">
      <c r="B12" s="1" t="s">
        <v>20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customFormat="false" ht="13.5" hidden="false" customHeight="false" outlineLevel="0" collapsed="false">
      <c r="B13" s="24" t="s">
        <v>2</v>
      </c>
      <c r="C13" s="25"/>
      <c r="D13" s="25"/>
      <c r="E13" s="26" t="s">
        <v>3</v>
      </c>
      <c r="F13" s="26" t="s">
        <v>4</v>
      </c>
      <c r="G13" s="26" t="s">
        <v>5</v>
      </c>
      <c r="H13" s="26" t="s">
        <v>6</v>
      </c>
      <c r="I13" s="26" t="s">
        <v>7</v>
      </c>
      <c r="J13" s="26" t="s">
        <v>8</v>
      </c>
      <c r="K13" s="26" t="s">
        <v>9</v>
      </c>
      <c r="L13" s="26" t="s">
        <v>10</v>
      </c>
      <c r="M13" s="26" t="s">
        <v>11</v>
      </c>
      <c r="N13" s="26" t="s">
        <v>12</v>
      </c>
      <c r="O13" s="26" t="s">
        <v>13</v>
      </c>
      <c r="P13" s="26" t="s">
        <v>14</v>
      </c>
      <c r="Q13" s="27" t="s">
        <v>15</v>
      </c>
    </row>
    <row r="14" customFormat="false" ht="12.75" hidden="false" customHeight="false" outlineLevel="0" collapsed="false">
      <c r="B14" s="28" t="s">
        <v>21</v>
      </c>
      <c r="C14" s="29"/>
      <c r="D14" s="30" t="n">
        <v>15668</v>
      </c>
      <c r="E14" s="31" t="n">
        <f aca="false">D14*E9</f>
        <v>1350.31486752849</v>
      </c>
      <c r="F14" s="31" t="n">
        <f aca="false">D14*F9</f>
        <v>1243.30647716341</v>
      </c>
      <c r="G14" s="31" t="n">
        <f aca="false">D14*G9</f>
        <v>1345.09028331905</v>
      </c>
      <c r="H14" s="31" t="n">
        <f aca="false">D14*H9</f>
        <v>1314.0816183161</v>
      </c>
      <c r="I14" s="31" t="n">
        <f aca="false">D14*I9</f>
        <v>1322.31420540568</v>
      </c>
      <c r="J14" s="31" t="n">
        <f aca="false">D14*J9</f>
        <v>1277.27119645194</v>
      </c>
      <c r="K14" s="31" t="n">
        <f aca="false">D14*K9</f>
        <v>1334.00968485023</v>
      </c>
      <c r="L14" s="31" t="n">
        <f aca="false">D14*L9</f>
        <v>1305.83160559693</v>
      </c>
      <c r="M14" s="31" t="n">
        <f aca="false">D14*M9</f>
        <v>1256.48981869419</v>
      </c>
      <c r="N14" s="31" t="n">
        <f aca="false">D14*N9</f>
        <v>1337.09828844781</v>
      </c>
      <c r="O14" s="31" t="n">
        <f aca="false">D14*O9</f>
        <v>1285.39769417425</v>
      </c>
      <c r="P14" s="31" t="n">
        <f aca="false">D14*P9</f>
        <v>1296.79426005195</v>
      </c>
      <c r="Q14" s="31" t="n">
        <f aca="false">SUM(E14:P14)</f>
        <v>15668</v>
      </c>
    </row>
    <row r="15" customFormat="false" ht="12.75" hidden="false" customHeight="false" outlineLevel="0" collapsed="false">
      <c r="B15" s="28"/>
      <c r="C15" s="32"/>
      <c r="D15" s="33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34"/>
    </row>
    <row r="16" customFormat="false" ht="12.75" hidden="false" customHeight="false" outlineLevel="0" collapsed="false">
      <c r="B16" s="28" t="s">
        <v>22</v>
      </c>
      <c r="C16" s="32"/>
      <c r="D16" s="33"/>
      <c r="E16" s="35" t="n">
        <v>12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4"/>
    </row>
    <row r="17" customFormat="false" ht="12.75" hidden="false" customHeight="false" outlineLevel="0" collapsed="false">
      <c r="B17" s="28"/>
      <c r="C17" s="32" t="s">
        <v>23</v>
      </c>
      <c r="D17" s="33"/>
      <c r="E17" s="35" t="n">
        <v>11</v>
      </c>
      <c r="F17" s="35" t="n">
        <v>11</v>
      </c>
      <c r="G17" s="35" t="n">
        <v>11</v>
      </c>
      <c r="H17" s="36"/>
      <c r="I17" s="36"/>
      <c r="J17" s="36"/>
      <c r="K17" s="36"/>
      <c r="L17" s="36"/>
      <c r="M17" s="36"/>
      <c r="N17" s="36"/>
      <c r="O17" s="36"/>
      <c r="P17" s="36"/>
      <c r="Q17" s="34"/>
    </row>
    <row r="18" customFormat="false" ht="12.75" hidden="false" customHeight="false" outlineLevel="0" collapsed="false">
      <c r="B18" s="28"/>
      <c r="C18" s="32" t="s">
        <v>24</v>
      </c>
      <c r="D18" s="33"/>
      <c r="E18" s="0" t="n">
        <v>11</v>
      </c>
      <c r="Q18" s="37"/>
    </row>
    <row r="19" customFormat="false" ht="12.75" hidden="false" customHeight="false" outlineLevel="0" collapsed="false">
      <c r="B19" s="28"/>
      <c r="C19" s="32" t="s">
        <v>25</v>
      </c>
      <c r="D19" s="33"/>
      <c r="E19" s="0" t="n">
        <v>13</v>
      </c>
      <c r="F19" s="0" t="n">
        <v>13</v>
      </c>
      <c r="G19" s="0" t="n">
        <v>13</v>
      </c>
      <c r="H19" s="0" t="n">
        <v>13</v>
      </c>
      <c r="I19" s="0" t="n">
        <v>13</v>
      </c>
      <c r="J19" s="0" t="n">
        <v>13</v>
      </c>
      <c r="Q19" s="37"/>
    </row>
    <row r="20" customFormat="false" ht="12.75" hidden="false" customHeight="false" outlineLevel="0" collapsed="false">
      <c r="B20" s="28" t="s">
        <v>26</v>
      </c>
      <c r="C20" s="38"/>
      <c r="D20" s="33"/>
      <c r="E20" s="39" t="n">
        <f aca="false">SUM(E17:E19)</f>
        <v>35</v>
      </c>
      <c r="F20" s="39" t="n">
        <f aca="false">SUM(F17:F19)</f>
        <v>24</v>
      </c>
      <c r="G20" s="39" t="n">
        <f aca="false">SUM(G17:G19)</f>
        <v>24</v>
      </c>
      <c r="H20" s="39" t="n">
        <f aca="false">SUM(H17:H19)</f>
        <v>13</v>
      </c>
      <c r="I20" s="39" t="n">
        <f aca="false">SUM(I17:I19)</f>
        <v>13</v>
      </c>
      <c r="J20" s="39" t="n">
        <f aca="false">SUM(J17:J19)</f>
        <v>13</v>
      </c>
      <c r="K20" s="39" t="n">
        <f aca="false">SUM(K17:K19)</f>
        <v>0</v>
      </c>
      <c r="L20" s="39" t="n">
        <f aca="false">SUM(L17:L19)</f>
        <v>0</v>
      </c>
      <c r="M20" s="39" t="n">
        <f aca="false">SUM(M17:M19)</f>
        <v>0</v>
      </c>
      <c r="N20" s="39" t="n">
        <f aca="false">SUM(N17:N19)</f>
        <v>0</v>
      </c>
      <c r="O20" s="39" t="n">
        <f aca="false">SUM(O17:O19)</f>
        <v>0</v>
      </c>
      <c r="P20" s="39" t="n">
        <f aca="false">SUM(P17:P19)</f>
        <v>0</v>
      </c>
      <c r="Q20" s="39" t="n">
        <f aca="false">SUM(Q17:Q19)</f>
        <v>0</v>
      </c>
    </row>
    <row r="21" customFormat="false" ht="12.75" hidden="false" customHeight="false" outlineLevel="0" collapsed="false">
      <c r="B21" s="28"/>
      <c r="C21" s="32"/>
      <c r="D21" s="33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3"/>
    </row>
    <row r="22" customFormat="false" ht="12.75" hidden="false" customHeight="false" outlineLevel="0" collapsed="false">
      <c r="B22" s="28" t="s">
        <v>27</v>
      </c>
      <c r="C22" s="38"/>
      <c r="D22" s="33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13"/>
    </row>
    <row r="23" customFormat="false" ht="12.75" hidden="false" customHeight="false" outlineLevel="0" collapsed="false">
      <c r="B23" s="28"/>
      <c r="C23" s="38"/>
      <c r="D23" s="33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13"/>
    </row>
    <row r="24" customFormat="false" ht="12.75" hidden="false" customHeight="false" outlineLevel="0" collapsed="false">
      <c r="B24" s="28"/>
      <c r="C24" s="38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40"/>
    </row>
    <row r="25" customFormat="false" ht="12.75" hidden="false" customHeight="false" outlineLevel="0" collapsed="false">
      <c r="B25" s="28"/>
      <c r="C25" s="38"/>
      <c r="D25" s="33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40"/>
    </row>
    <row r="26" customFormat="false" ht="12.75" hidden="false" customHeight="false" outlineLevel="0" collapsed="false">
      <c r="B26" s="28"/>
      <c r="C26" s="38"/>
      <c r="D26" s="33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0"/>
    </row>
    <row r="27" customFormat="false" ht="12.75" hidden="false" customHeight="false" outlineLevel="0" collapsed="false">
      <c r="B27" s="28" t="s">
        <v>28</v>
      </c>
      <c r="C27" s="38"/>
      <c r="D27" s="33"/>
      <c r="E27" s="42" t="n">
        <f aca="false">SUM(E23:E26)</f>
        <v>0</v>
      </c>
      <c r="F27" s="42" t="n">
        <f aca="false">SUM(F23:F26)</f>
        <v>0</v>
      </c>
      <c r="G27" s="42" t="n">
        <f aca="false">SUM(G23:G26)</f>
        <v>0</v>
      </c>
      <c r="H27" s="42" t="n">
        <f aca="false">SUM(H23:H26)</f>
        <v>0</v>
      </c>
      <c r="I27" s="42" t="n">
        <f aca="false">SUM(I23:I26)</f>
        <v>0</v>
      </c>
      <c r="J27" s="42" t="n">
        <f aca="false">SUM(J23:J26)</f>
        <v>0</v>
      </c>
      <c r="K27" s="42" t="n">
        <f aca="false">SUM(K23:K26)</f>
        <v>0</v>
      </c>
      <c r="L27" s="42" t="n">
        <f aca="false">SUM(L23:L26)</f>
        <v>0</v>
      </c>
      <c r="M27" s="42" t="n">
        <f aca="false">SUM(M23:M26)</f>
        <v>0</v>
      </c>
      <c r="N27" s="42" t="n">
        <f aca="false">SUM(N23:N26)</f>
        <v>0</v>
      </c>
      <c r="O27" s="42" t="n">
        <f aca="false">SUM(O23:O26)</f>
        <v>0</v>
      </c>
      <c r="P27" s="42" t="n">
        <f aca="false">SUM(P23:P26)</f>
        <v>0</v>
      </c>
      <c r="Q27" s="40" t="n">
        <f aca="false">SUM(E27:P27)</f>
        <v>0</v>
      </c>
    </row>
    <row r="28" customFormat="false" ht="12.75" hidden="false" customHeight="false" outlineLevel="0" collapsed="false">
      <c r="B28" s="28"/>
      <c r="C28" s="38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13"/>
    </row>
    <row r="29" customFormat="false" ht="13.5" hidden="false" customHeight="false" outlineLevel="0" collapsed="false">
      <c r="B29" s="28" t="s">
        <v>29</v>
      </c>
      <c r="C29" s="32"/>
      <c r="D29" s="33"/>
      <c r="E29" s="43" t="n">
        <f aca="false">+E20+E27</f>
        <v>35</v>
      </c>
      <c r="F29" s="43" t="n">
        <f aca="false">+F20+F27</f>
        <v>24</v>
      </c>
      <c r="G29" s="43" t="n">
        <f aca="false">+G20+G27</f>
        <v>24</v>
      </c>
      <c r="H29" s="43" t="n">
        <f aca="false">+H20+H27</f>
        <v>13</v>
      </c>
      <c r="I29" s="43" t="n">
        <f aca="false">+I20+I27</f>
        <v>13</v>
      </c>
      <c r="J29" s="43" t="n">
        <f aca="false">+J20+J27</f>
        <v>13</v>
      </c>
      <c r="K29" s="43" t="n">
        <f aca="false">+K20+K27</f>
        <v>0</v>
      </c>
      <c r="L29" s="43" t="n">
        <f aca="false">+L20+L27</f>
        <v>0</v>
      </c>
      <c r="M29" s="43" t="n">
        <f aca="false">+M20+M27</f>
        <v>0</v>
      </c>
      <c r="N29" s="43" t="n">
        <f aca="false">+N20+N27</f>
        <v>0</v>
      </c>
      <c r="O29" s="43" t="n">
        <f aca="false">+O20+O27</f>
        <v>0</v>
      </c>
      <c r="P29" s="43" t="n">
        <f aca="false">+P20+P27</f>
        <v>0</v>
      </c>
      <c r="Q29" s="44" t="n">
        <f aca="false">SUM(E29:P29)</f>
        <v>122</v>
      </c>
    </row>
    <row r="30" customFormat="false" ht="12.75" hidden="false" customHeight="false" outlineLevel="0" collapsed="false">
      <c r="B30" s="45"/>
      <c r="C30" s="32"/>
      <c r="D30" s="3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3"/>
    </row>
    <row r="31" customFormat="false" ht="13.5" hidden="false" customHeight="false" outlineLevel="0" collapsed="false">
      <c r="B31" s="28" t="s">
        <v>30</v>
      </c>
      <c r="C31" s="32"/>
      <c r="D31" s="33"/>
      <c r="E31" s="46" t="n">
        <f aca="false">E14-E29</f>
        <v>1315.31486752849</v>
      </c>
      <c r="F31" s="46" t="n">
        <f aca="false">F14-F29</f>
        <v>1219.30647716341</v>
      </c>
      <c r="G31" s="46" t="n">
        <f aca="false">G14-G29</f>
        <v>1321.09028331905</v>
      </c>
      <c r="H31" s="46" t="n">
        <f aca="false">H14-H29</f>
        <v>1301.0816183161</v>
      </c>
      <c r="I31" s="46" t="n">
        <f aca="false">I14-I29</f>
        <v>1309.31420540568</v>
      </c>
      <c r="J31" s="46" t="n">
        <f aca="false">J14-J29</f>
        <v>1264.27119645194</v>
      </c>
      <c r="K31" s="46" t="n">
        <f aca="false">K14-K29</f>
        <v>1334.00968485023</v>
      </c>
      <c r="L31" s="46" t="n">
        <f aca="false">L14-L29</f>
        <v>1305.83160559693</v>
      </c>
      <c r="M31" s="46" t="n">
        <f aca="false">M14-M29</f>
        <v>1256.48981869419</v>
      </c>
      <c r="N31" s="46" t="n">
        <f aca="false">N14-N29</f>
        <v>1337.09828844781</v>
      </c>
      <c r="O31" s="46" t="n">
        <f aca="false">O14-O29</f>
        <v>1285.39769417425</v>
      </c>
      <c r="P31" s="46" t="n">
        <f aca="false">P14-P29</f>
        <v>1296.79426005195</v>
      </c>
      <c r="Q31" s="46" t="n">
        <f aca="false">Q14-Q29</f>
        <v>15546</v>
      </c>
    </row>
    <row r="32" customFormat="false" ht="12.75" hidden="false" customHeight="false" outlineLevel="0" collapsed="false">
      <c r="B32" s="45"/>
      <c r="C32" s="32"/>
      <c r="D32" s="33"/>
      <c r="E32" s="12"/>
      <c r="F32" s="12"/>
      <c r="G32" s="12"/>
      <c r="H32" s="47"/>
      <c r="I32" s="12"/>
      <c r="J32" s="12"/>
      <c r="K32" s="12"/>
      <c r="L32" s="12"/>
      <c r="M32" s="12"/>
      <c r="N32" s="12"/>
      <c r="O32" s="12"/>
      <c r="P32" s="12"/>
      <c r="Q32" s="13"/>
    </row>
    <row r="33" customFormat="false" ht="12.75" hidden="false" customHeight="false" outlineLevel="0" collapsed="false">
      <c r="B33" s="28" t="s">
        <v>31</v>
      </c>
      <c r="C33" s="32"/>
      <c r="D33" s="30" t="n">
        <v>12135</v>
      </c>
      <c r="E33" s="48"/>
      <c r="F33" s="48"/>
      <c r="G33" s="48"/>
      <c r="H33" s="48"/>
      <c r="I33" s="49"/>
      <c r="J33" s="12"/>
      <c r="K33" s="12"/>
      <c r="L33" s="12"/>
      <c r="M33" s="12"/>
      <c r="N33" s="12"/>
      <c r="O33" s="12"/>
      <c r="P33" s="12"/>
      <c r="Q33" s="13"/>
    </row>
    <row r="34" customFormat="false" ht="12.75" hidden="false" customHeight="false" outlineLevel="0" collapsed="false">
      <c r="B34" s="45"/>
      <c r="C34" s="32"/>
      <c r="D34" s="3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3"/>
    </row>
    <row r="35" customFormat="false" ht="13.5" hidden="false" customHeight="false" outlineLevel="0" collapsed="false">
      <c r="B35" s="28" t="s">
        <v>32</v>
      </c>
      <c r="C35" s="32"/>
      <c r="D35" s="33"/>
      <c r="E35" s="46" t="n">
        <f aca="false">D33*E10</f>
        <v>979.095170332062</v>
      </c>
      <c r="F35" s="46" t="n">
        <f aca="false">D33*F10</f>
        <v>935.861540677563</v>
      </c>
      <c r="G35" s="46" t="n">
        <f aca="false">D33*G10</f>
        <v>1003.8430335676</v>
      </c>
      <c r="H35" s="46" t="n">
        <f aca="false">D33*H10</f>
        <v>1052.75578774106</v>
      </c>
      <c r="I35" s="46" t="n">
        <f aca="false">D33*I10</f>
        <v>1020.32718470306</v>
      </c>
      <c r="J35" s="46" t="n">
        <f aca="false">D33*J10</f>
        <v>985.670132075995</v>
      </c>
      <c r="K35" s="46" t="n">
        <f aca="false">D33*K10</f>
        <v>992.529242175848</v>
      </c>
      <c r="L35" s="46" t="n">
        <f aca="false">D33*L9</f>
        <v>1011.37774661212</v>
      </c>
      <c r="M35" s="46" t="n">
        <f aca="false">D33*M9</f>
        <v>973.16211066211</v>
      </c>
      <c r="N35" s="46" t="n">
        <f aca="false">D33*N10</f>
        <v>1098.70287919538</v>
      </c>
      <c r="O35" s="46" t="n">
        <f aca="false">D33*O10</f>
        <v>1051.70760418828</v>
      </c>
      <c r="P35" s="46" t="n">
        <f aca="false">D33*P10</f>
        <v>1026.18591561363</v>
      </c>
      <c r="Q35" s="50" t="n">
        <f aca="false">D33*Q10</f>
        <v>12135</v>
      </c>
    </row>
    <row r="36" customFormat="false" ht="12.75" hidden="false" customHeight="false" outlineLevel="0" collapsed="false">
      <c r="B36" s="45"/>
      <c r="C36" s="32"/>
      <c r="D36" s="33"/>
      <c r="E36" s="12"/>
      <c r="F36" s="12"/>
      <c r="G36" s="12"/>
      <c r="H36" s="47"/>
      <c r="I36" s="12"/>
      <c r="J36" s="12"/>
      <c r="K36" s="12"/>
      <c r="L36" s="12"/>
      <c r="M36" s="12"/>
      <c r="N36" s="51"/>
      <c r="O36" s="51"/>
      <c r="P36" s="51"/>
      <c r="Q36" s="52"/>
    </row>
    <row r="37" customFormat="false" ht="12.75" hidden="false" customHeight="false" outlineLevel="0" collapsed="false">
      <c r="B37" s="28" t="s">
        <v>33</v>
      </c>
      <c r="C37" s="32"/>
      <c r="D37" s="30" t="n">
        <v>2745</v>
      </c>
      <c r="E37" s="48"/>
      <c r="F37" s="48"/>
      <c r="G37" s="48"/>
      <c r="H37" s="48"/>
      <c r="I37" s="49"/>
      <c r="J37" s="12"/>
      <c r="K37" s="12"/>
      <c r="L37" s="12"/>
      <c r="M37" s="12"/>
      <c r="N37" s="51"/>
      <c r="O37" s="51"/>
      <c r="P37" s="51"/>
      <c r="Q37" s="52"/>
    </row>
    <row r="38" customFormat="false" ht="12.75" hidden="false" customHeight="false" outlineLevel="0" collapsed="false">
      <c r="B38" s="45"/>
      <c r="C38" s="32"/>
      <c r="D38" s="33"/>
      <c r="E38" s="12"/>
      <c r="F38" s="12"/>
      <c r="G38" s="12"/>
      <c r="H38" s="12"/>
      <c r="I38" s="12"/>
      <c r="J38" s="12"/>
      <c r="K38" s="12"/>
      <c r="L38" s="12"/>
      <c r="M38" s="12"/>
      <c r="N38" s="51"/>
      <c r="O38" s="51"/>
      <c r="P38" s="51"/>
      <c r="Q38" s="52"/>
    </row>
    <row r="39" customFormat="false" ht="13.5" hidden="false" customHeight="false" outlineLevel="0" collapsed="false">
      <c r="B39" s="28" t="s">
        <v>34</v>
      </c>
      <c r="C39" s="32"/>
      <c r="D39" s="33"/>
      <c r="E39" s="46" t="n">
        <f aca="false">D37*E11</f>
        <v>194.562215326245</v>
      </c>
      <c r="F39" s="46" t="n">
        <f aca="false">D37*F11</f>
        <v>205.541978324485</v>
      </c>
      <c r="G39" s="46" t="n">
        <f aca="false">D37*G11</f>
        <v>249.152829982927</v>
      </c>
      <c r="H39" s="46" t="n">
        <f aca="false">D37*H11</f>
        <v>230.736295149071</v>
      </c>
      <c r="I39" s="46" t="n">
        <f aca="false">D37*I11</f>
        <v>236.880848583705</v>
      </c>
      <c r="J39" s="46" t="n">
        <f aca="false">D37*J11</f>
        <v>254.120950555931</v>
      </c>
      <c r="K39" s="46" t="n">
        <f aca="false">D37*K11</f>
        <v>238.121446179457</v>
      </c>
      <c r="L39" s="46" t="n">
        <f aca="false">D37*L11</f>
        <v>235.294300770921</v>
      </c>
      <c r="M39" s="46" t="n">
        <f aca="false">D37*M11</f>
        <v>230.167465697019</v>
      </c>
      <c r="N39" s="46" t="n">
        <f aca="false">D37*N11</f>
        <v>227.789318669992</v>
      </c>
      <c r="O39" s="46" t="n">
        <f aca="false">D37*O11</f>
        <v>206.485289860534</v>
      </c>
      <c r="P39" s="46" t="n">
        <f aca="false">D37*P11</f>
        <v>236.147060899712</v>
      </c>
      <c r="Q39" s="50" t="n">
        <f aca="false">D37*Q11</f>
        <v>2745</v>
      </c>
    </row>
    <row r="40" customFormat="false" ht="12.75" hidden="false" customHeight="false" outlineLevel="0" collapsed="false">
      <c r="B40" s="45"/>
      <c r="C40" s="32"/>
      <c r="D40" s="33"/>
      <c r="E40" s="12"/>
      <c r="F40" s="12"/>
      <c r="G40" s="12"/>
      <c r="H40" s="47"/>
      <c r="I40" s="12"/>
      <c r="J40" s="12"/>
      <c r="K40" s="12"/>
      <c r="L40" s="12"/>
      <c r="M40" s="12"/>
      <c r="N40" s="12"/>
      <c r="O40" s="12"/>
      <c r="P40" s="12"/>
      <c r="Q40" s="13"/>
    </row>
    <row r="41" customFormat="false" ht="13.5" hidden="false" customHeight="false" outlineLevel="0" collapsed="false">
      <c r="B41" s="53" t="s">
        <v>35</v>
      </c>
      <c r="C41" s="54"/>
      <c r="D41" s="55"/>
      <c r="E41" s="56" t="n">
        <f aca="false">+E31-E35-E39</f>
        <v>141.657481870178</v>
      </c>
      <c r="F41" s="56" t="n">
        <f aca="false">+F31-F35-F39</f>
        <v>77.902958161357</v>
      </c>
      <c r="G41" s="56" t="n">
        <f aca="false">+G31-G35-G39</f>
        <v>68.0944197685236</v>
      </c>
      <c r="H41" s="56" t="n">
        <f aca="false">+H31-H35-H39</f>
        <v>17.5895354259707</v>
      </c>
      <c r="I41" s="56" t="n">
        <f aca="false">+I31-I35-I39</f>
        <v>52.1061721189122</v>
      </c>
      <c r="J41" s="56" t="n">
        <f aca="false">+J31-J35-J39</f>
        <v>24.4801138200147</v>
      </c>
      <c r="K41" s="56" t="n">
        <f aca="false">+K31-K35-K39</f>
        <v>103.358996494922</v>
      </c>
      <c r="L41" s="56" t="n">
        <f aca="false">+L31-L35-L39</f>
        <v>59.159558213885</v>
      </c>
      <c r="M41" s="56" t="n">
        <f aca="false">+M31-M35-M39</f>
        <v>53.1602423350566</v>
      </c>
      <c r="N41" s="56" t="n">
        <f aca="false">+N31-N35-N39</f>
        <v>10.6060905824381</v>
      </c>
      <c r="O41" s="56" t="n">
        <f aca="false">+O31-O35-O39</f>
        <v>27.2048001254276</v>
      </c>
      <c r="P41" s="56" t="n">
        <f aca="false">+P31-P35-P39</f>
        <v>34.461283538611</v>
      </c>
      <c r="Q41" s="57" t="n">
        <f aca="false">SUM(E41:P41)</f>
        <v>669.781652455296</v>
      </c>
    </row>
    <row r="42" customFormat="false" ht="13.5" hidden="false" customHeight="false" outlineLevel="0" collapsed="false">
      <c r="B42" s="58" t="s">
        <v>36</v>
      </c>
      <c r="C42" s="5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customFormat="false" ht="13.5" hidden="false" customHeight="false" outlineLevel="0" collapsed="false">
      <c r="B43" s="24" t="s">
        <v>2</v>
      </c>
      <c r="C43" s="25"/>
      <c r="D43" s="60"/>
      <c r="E43" s="61" t="s">
        <v>3</v>
      </c>
      <c r="F43" s="61" t="s">
        <v>4</v>
      </c>
      <c r="G43" s="61" t="s">
        <v>5</v>
      </c>
      <c r="H43" s="61" t="s">
        <v>6</v>
      </c>
      <c r="I43" s="61" t="s">
        <v>7</v>
      </c>
      <c r="J43" s="61" t="s">
        <v>8</v>
      </c>
      <c r="K43" s="61" t="s">
        <v>9</v>
      </c>
      <c r="L43" s="61" t="s">
        <v>10</v>
      </c>
      <c r="M43" s="61" t="s">
        <v>11</v>
      </c>
      <c r="N43" s="61" t="s">
        <v>12</v>
      </c>
      <c r="O43" s="61" t="s">
        <v>13</v>
      </c>
      <c r="P43" s="61" t="s">
        <v>14</v>
      </c>
      <c r="Q43" s="62" t="s">
        <v>15</v>
      </c>
    </row>
    <row r="44" customFormat="false" ht="12.75" hidden="false" customHeight="false" outlineLevel="0" collapsed="false">
      <c r="B44" s="28" t="s">
        <v>37</v>
      </c>
      <c r="C44" s="59"/>
      <c r="D44" s="33"/>
      <c r="E44" s="17" t="n">
        <f aca="false">+E31/$Q$31</f>
        <v>0.0846079292119185</v>
      </c>
      <c r="F44" s="17" t="n">
        <f aca="false">+F31/$Q$31</f>
        <v>0.0784321675777309</v>
      </c>
      <c r="G44" s="17" t="n">
        <f aca="false">+G31/$Q$31</f>
        <v>0.0849794341514894</v>
      </c>
      <c r="H44" s="17" t="n">
        <f aca="false">+H31/$Q$31</f>
        <v>0.0836923722061044</v>
      </c>
      <c r="I44" s="17" t="n">
        <f aca="false">+I31/$Q$31</f>
        <v>0.0842219352505903</v>
      </c>
      <c r="J44" s="17" t="n">
        <f aca="false">+J31/$Q$31</f>
        <v>0.0813245334138647</v>
      </c>
      <c r="K44" s="17" t="n">
        <f aca="false">+K31/$Q$31</f>
        <v>0.0858104776051863</v>
      </c>
      <c r="L44" s="17" t="n">
        <f aca="false">+L31/$Q$31</f>
        <v>0.0839979162226249</v>
      </c>
      <c r="M44" s="17" t="n">
        <f aca="false">+M31/$Q$31</f>
        <v>0.080823994512684</v>
      </c>
      <c r="N44" s="17" t="n">
        <f aca="false">+N31/$Q$31</f>
        <v>0.0860091527368973</v>
      </c>
      <c r="O44" s="17" t="n">
        <f aca="false">+O31/$Q$31</f>
        <v>0.082683500204184</v>
      </c>
      <c r="P44" s="17" t="n">
        <f aca="false">+P31/$Q$31</f>
        <v>0.0834165869067251</v>
      </c>
      <c r="Q44" s="18" t="n">
        <f aca="false">SUM(E44:P44)</f>
        <v>1</v>
      </c>
    </row>
    <row r="45" customFormat="false" ht="12.75" hidden="false" customHeight="false" outlineLevel="0" collapsed="false">
      <c r="B45" s="28" t="s">
        <v>38</v>
      </c>
      <c r="C45" s="59"/>
      <c r="D45" s="33"/>
      <c r="E45" s="17" t="n">
        <f aca="false">+E44-E9</f>
        <v>-0.00157504676002974</v>
      </c>
      <c r="F45" s="17" t="n">
        <f aca="false">+F44-F9</f>
        <v>-0.000921066859555592</v>
      </c>
      <c r="G45" s="17" t="n">
        <f aca="false">+G44-G9</f>
        <v>-0.000870086101194684</v>
      </c>
      <c r="H45" s="17" t="n">
        <f aca="false">+H44-H9</f>
        <v>-0.000178039991757417</v>
      </c>
      <c r="I45" s="17" t="n">
        <f aca="false">+I44-I9</f>
        <v>-0.000173916511324229</v>
      </c>
      <c r="J45" s="17" t="n">
        <f aca="false">+J44-J9</f>
        <v>-0.000196477337471829</v>
      </c>
      <c r="K45" s="17" t="n">
        <f aca="false">+K44-K9</f>
        <v>0.000668169406933414</v>
      </c>
      <c r="L45" s="17" t="n">
        <f aca="false">+L44-L9</f>
        <v>0.000654055768391643</v>
      </c>
      <c r="M45" s="17" t="n">
        <f aca="false">+M44-M9</f>
        <v>0.000629341800520003</v>
      </c>
      <c r="N45" s="17" t="n">
        <f aca="false">+N44-N9</f>
        <v>0.000669716405023071</v>
      </c>
      <c r="O45" s="17" t="n">
        <f aca="false">+O44-O9</f>
        <v>0.000643820974273068</v>
      </c>
      <c r="P45" s="17" t="n">
        <f aca="false">+P44-P9</f>
        <v>0.000649529206192268</v>
      </c>
      <c r="Q45" s="18"/>
    </row>
    <row r="46" customFormat="false" ht="12.75" hidden="false" customHeight="false" outlineLevel="0" collapsed="false">
      <c r="B46" s="28" t="s">
        <v>39</v>
      </c>
      <c r="C46" s="58"/>
      <c r="D46" s="33"/>
      <c r="E46" s="63" t="n">
        <f aca="false">+E45*$D$14</f>
        <v>-24.677832636146</v>
      </c>
      <c r="F46" s="63" t="n">
        <f aca="false">+F45*$D$14</f>
        <v>-14.431275555517</v>
      </c>
      <c r="G46" s="63" t="n">
        <f aca="false">+G45*$D$14</f>
        <v>-13.6325090335183</v>
      </c>
      <c r="H46" s="63" t="n">
        <f aca="false">+H45*$D$14</f>
        <v>-2.78953059085521</v>
      </c>
      <c r="I46" s="63" t="n">
        <f aca="false">+I45*$D$14</f>
        <v>-2.72492389942802</v>
      </c>
      <c r="J46" s="63" t="n">
        <f aca="false">+J45*$D$14</f>
        <v>-3.07840692350861</v>
      </c>
      <c r="K46" s="63" t="n">
        <f aca="false">+K45*$D$14</f>
        <v>10.4688782678327</v>
      </c>
      <c r="L46" s="63" t="n">
        <f aca="false">+L45*$D$14</f>
        <v>10.2477457791603</v>
      </c>
      <c r="M46" s="63" t="n">
        <f aca="false">+M45*$D$14</f>
        <v>9.86052733054741</v>
      </c>
      <c r="N46" s="63" t="n">
        <f aca="false">+N45*$D$14</f>
        <v>10.4931166339015</v>
      </c>
      <c r="O46" s="63" t="n">
        <f aca="false">+O45*$D$14</f>
        <v>10.0873870249104</v>
      </c>
      <c r="P46" s="63" t="n">
        <f aca="false">+P45*$D$14</f>
        <v>10.1768236026204</v>
      </c>
      <c r="Q46" s="64"/>
    </row>
    <row r="47" customFormat="false" ht="12.75" hidden="false" customHeight="false" outlineLevel="0" collapsed="false">
      <c r="B47" s="28"/>
      <c r="C47" s="58"/>
      <c r="D47" s="3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3"/>
    </row>
    <row r="48" customFormat="false" ht="12.75" hidden="false" customHeight="false" outlineLevel="0" collapsed="false">
      <c r="B48" s="28" t="s">
        <v>40</v>
      </c>
      <c r="C48" s="58"/>
      <c r="D48" s="33"/>
      <c r="E48" s="65" t="n">
        <f aca="false">+E35/$Q$35</f>
        <v>0.080683573986985</v>
      </c>
      <c r="F48" s="65" t="n">
        <f aca="false">+F35/$Q$35</f>
        <v>0.0771208521365936</v>
      </c>
      <c r="G48" s="65" t="n">
        <f aca="false">+G35/$Q$35</f>
        <v>0.0827229529103917</v>
      </c>
      <c r="H48" s="65" t="n">
        <f aca="false">+H35/$Q$35</f>
        <v>0.0867536701887975</v>
      </c>
      <c r="I48" s="65" t="n">
        <f aca="false">+I35/$Q$35</f>
        <v>0.0840813502021475</v>
      </c>
      <c r="J48" s="65" t="n">
        <f aca="false">+J35/$Q$35</f>
        <v>0.081225392012855</v>
      </c>
      <c r="K48" s="65" t="n">
        <f aca="false">+K35/$Q$35</f>
        <v>0.0817906256428387</v>
      </c>
      <c r="L48" s="65" t="n">
        <f aca="false">+L35/$Q$35</f>
        <v>0.0833438604542332</v>
      </c>
      <c r="M48" s="65" t="n">
        <f aca="false">+M35/$Q$35</f>
        <v>0.080194652712164</v>
      </c>
      <c r="N48" s="65" t="n">
        <f aca="false">+N35/$Q$35</f>
        <v>0.0905399982855686</v>
      </c>
      <c r="O48" s="65" t="n">
        <f aca="false">+O35/$Q$35</f>
        <v>0.0866672932994053</v>
      </c>
      <c r="P48" s="65" t="n">
        <f aca="false">+P35/$Q$35</f>
        <v>0.0845641463216832</v>
      </c>
      <c r="Q48" s="66" t="n">
        <f aca="false">+Q35/$Q$35</f>
        <v>1</v>
      </c>
    </row>
    <row r="49" customFormat="false" ht="12.75" hidden="false" customHeight="false" outlineLevel="0" collapsed="false">
      <c r="B49" s="28" t="s">
        <v>38</v>
      </c>
      <c r="C49" s="58"/>
      <c r="D49" s="33"/>
      <c r="E49" s="17" t="n">
        <f aca="false">+E48-E10</f>
        <v>0</v>
      </c>
      <c r="F49" s="17" t="n">
        <f aca="false">+F48-F10</f>
        <v>0</v>
      </c>
      <c r="G49" s="17" t="n">
        <f aca="false">+G48-G10</f>
        <v>0</v>
      </c>
      <c r="H49" s="17" t="n">
        <f aca="false">+H48-H10</f>
        <v>0</v>
      </c>
      <c r="I49" s="17" t="n">
        <f aca="false">+I48-I10</f>
        <v>0</v>
      </c>
      <c r="J49" s="17" t="n">
        <f aca="false">+J48-J10</f>
        <v>0</v>
      </c>
      <c r="K49" s="17" t="n">
        <f aca="false">+K48-K10</f>
        <v>0</v>
      </c>
      <c r="L49" s="17" t="n">
        <f aca="false">+L48-L10</f>
        <v>0.00274227151603276</v>
      </c>
      <c r="M49" s="17" t="n">
        <f aca="false">+M48-M10</f>
        <v>-0.00305390336236952</v>
      </c>
      <c r="N49" s="17" t="n">
        <f aca="false">+N48-N10</f>
        <v>0</v>
      </c>
      <c r="O49" s="17" t="n">
        <f aca="false">+O48-O10</f>
        <v>0</v>
      </c>
      <c r="P49" s="17" t="n">
        <f aca="false">+P48-P10</f>
        <v>0</v>
      </c>
      <c r="Q49" s="13"/>
    </row>
    <row r="50" customFormat="false" ht="12.75" hidden="false" customHeight="false" outlineLevel="0" collapsed="false">
      <c r="B50" s="28" t="s">
        <v>39</v>
      </c>
      <c r="C50" s="58"/>
      <c r="D50" s="33"/>
      <c r="E50" s="63" t="n">
        <f aca="false">+E49*$D$33</f>
        <v>0</v>
      </c>
      <c r="F50" s="63" t="n">
        <f aca="false">+F49*$D$33</f>
        <v>0</v>
      </c>
      <c r="G50" s="63" t="n">
        <f aca="false">+G49*$D$33</f>
        <v>0</v>
      </c>
      <c r="H50" s="63" t="n">
        <f aca="false">+H49*$D$33</f>
        <v>0</v>
      </c>
      <c r="I50" s="63" t="n">
        <f aca="false">+I49*$D$33</f>
        <v>0</v>
      </c>
      <c r="J50" s="63" t="n">
        <f aca="false">+J49*$D$33</f>
        <v>0</v>
      </c>
      <c r="K50" s="63" t="n">
        <f aca="false">+K49*$D$33</f>
        <v>0</v>
      </c>
      <c r="L50" s="63" t="n">
        <f aca="false">+L49*$D$33</f>
        <v>33.2774648470576</v>
      </c>
      <c r="M50" s="63" t="n">
        <f aca="false">+M49*$D$33</f>
        <v>-37.0591173023541</v>
      </c>
      <c r="N50" s="63" t="n">
        <f aca="false">+N49*$D$33</f>
        <v>0</v>
      </c>
      <c r="O50" s="63" t="n">
        <f aca="false">+O49*$D$33</f>
        <v>0</v>
      </c>
      <c r="P50" s="63" t="n">
        <f aca="false">+P49*$D$33</f>
        <v>0</v>
      </c>
      <c r="Q50" s="64"/>
    </row>
    <row r="51" customFormat="false" ht="12.75" hidden="false" customHeight="false" outlineLevel="0" collapsed="false">
      <c r="B51" s="28"/>
      <c r="C51" s="58"/>
      <c r="D51" s="3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3"/>
    </row>
    <row r="52" customFormat="false" ht="12.75" hidden="false" customHeight="false" outlineLevel="0" collapsed="false">
      <c r="B52" s="28" t="s">
        <v>41</v>
      </c>
      <c r="C52" s="58"/>
      <c r="D52" s="67"/>
      <c r="E52" s="17" t="n">
        <f aca="false">+E39/$Q$39</f>
        <v>0.0708787669676666</v>
      </c>
      <c r="F52" s="17" t="n">
        <f aca="false">+F39/$Q$39</f>
        <v>0.0748786806282276</v>
      </c>
      <c r="G52" s="17" t="n">
        <f aca="false">+G39/$Q$39</f>
        <v>0.0907660582815765</v>
      </c>
      <c r="H52" s="17" t="n">
        <f aca="false">+H39/$Q$39</f>
        <v>0.0840569381235232</v>
      </c>
      <c r="I52" s="17" t="n">
        <f aca="false">+I39/$Q$39</f>
        <v>0.086295391105175</v>
      </c>
      <c r="J52" s="17" t="n">
        <f aca="false">+J39/$Q$39</f>
        <v>0.0925759382717418</v>
      </c>
      <c r="K52" s="17" t="n">
        <f aca="false">+K39/$Q$39</f>
        <v>0.0867473392274888</v>
      </c>
      <c r="L52" s="17" t="n">
        <f aca="false">+L39/$Q$39</f>
        <v>0.0857174137598984</v>
      </c>
      <c r="M52" s="17" t="n">
        <f aca="false">+M39/$Q$39</f>
        <v>0.083849714279424</v>
      </c>
      <c r="N52" s="17" t="n">
        <f aca="false">+N39/$Q$39</f>
        <v>0.082983358349724</v>
      </c>
      <c r="O52" s="17" t="n">
        <f aca="false">+O39/$Q$39</f>
        <v>0.0752223278180453</v>
      </c>
      <c r="P52" s="17" t="n">
        <f aca="false">+P39/$Q$39</f>
        <v>0.0860280731875089</v>
      </c>
      <c r="Q52" s="18" t="n">
        <f aca="false">+Q39/$Q$39</f>
        <v>1</v>
      </c>
    </row>
    <row r="53" customFormat="false" ht="12.75" hidden="false" customHeight="false" outlineLevel="0" collapsed="false">
      <c r="B53" s="28" t="s">
        <v>38</v>
      </c>
      <c r="C53" s="58"/>
      <c r="D53" s="67"/>
      <c r="E53" s="17" t="n">
        <f aca="false">+E52-E11</f>
        <v>0</v>
      </c>
      <c r="F53" s="17" t="n">
        <f aca="false">+F52-F11</f>
        <v>0</v>
      </c>
      <c r="G53" s="17" t="n">
        <f aca="false">+G52-G11</f>
        <v>0</v>
      </c>
      <c r="H53" s="17" t="n">
        <f aca="false">+H52-H11</f>
        <v>0</v>
      </c>
      <c r="I53" s="17" t="n">
        <f aca="false">+I52-I11</f>
        <v>0</v>
      </c>
      <c r="J53" s="17" t="n">
        <f aca="false">+J52-J11</f>
        <v>0</v>
      </c>
      <c r="K53" s="17" t="n">
        <f aca="false">+K52-K11</f>
        <v>0</v>
      </c>
      <c r="L53" s="17" t="n">
        <f aca="false">+L52-L11</f>
        <v>0</v>
      </c>
      <c r="M53" s="17" t="n">
        <f aca="false">+M52-M11</f>
        <v>0</v>
      </c>
      <c r="N53" s="17" t="n">
        <f aca="false">+N52-N11</f>
        <v>0</v>
      </c>
      <c r="O53" s="17" t="n">
        <f aca="false">+O52-O11</f>
        <v>0</v>
      </c>
      <c r="P53" s="17" t="n">
        <f aca="false">+P52-P11</f>
        <v>0</v>
      </c>
      <c r="Q53" s="18"/>
    </row>
    <row r="54" customFormat="false" ht="13.5" hidden="false" customHeight="false" outlineLevel="0" collapsed="false">
      <c r="B54" s="53" t="s">
        <v>39</v>
      </c>
      <c r="C54" s="68"/>
      <c r="D54" s="69"/>
      <c r="E54" s="70" t="n">
        <f aca="false">+E53*$D$37</f>
        <v>0</v>
      </c>
      <c r="F54" s="70" t="n">
        <f aca="false">+F53*$D$37</f>
        <v>0</v>
      </c>
      <c r="G54" s="70" t="n">
        <f aca="false">+G53*$D$37</f>
        <v>0</v>
      </c>
      <c r="H54" s="70" t="n">
        <f aca="false">+H53*$D$37</f>
        <v>0</v>
      </c>
      <c r="I54" s="70" t="n">
        <f aca="false">+I53*$D$37</f>
        <v>0</v>
      </c>
      <c r="J54" s="70" t="n">
        <f aca="false">+J53*$D$37</f>
        <v>0</v>
      </c>
      <c r="K54" s="70" t="n">
        <f aca="false">+K53*$D$37</f>
        <v>0</v>
      </c>
      <c r="L54" s="70" t="n">
        <f aca="false">+L53*$D$37</f>
        <v>0</v>
      </c>
      <c r="M54" s="70" t="n">
        <f aca="false">+M53*$D$37</f>
        <v>0</v>
      </c>
      <c r="N54" s="70" t="n">
        <f aca="false">+N53*$D$37</f>
        <v>0</v>
      </c>
      <c r="O54" s="70" t="n">
        <f aca="false">+O53*$D$37</f>
        <v>0</v>
      </c>
      <c r="P54" s="70" t="n">
        <f aca="false">+P53*$D$37</f>
        <v>0</v>
      </c>
      <c r="Q54" s="71"/>
    </row>
  </sheetData>
  <printOptions headings="false" gridLines="false" gridLinesSet="true" horizontalCentered="false" verticalCentered="false"/>
  <pageMargins left="0.179861111111111" right="0.259722222222222" top="0.170138888888889" bottom="0.170138888888889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6:M38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7"/>
    <col collapsed="false" customWidth="true" hidden="false" outlineLevel="0" max="3" min="3" style="0" width="15.28"/>
    <col collapsed="false" customWidth="true" hidden="false" outlineLevel="0" max="4" min="4" style="0" width="2.28"/>
    <col collapsed="false" customWidth="true" hidden="false" outlineLevel="0" max="5" min="5" style="0" width="21.99"/>
    <col collapsed="false" customWidth="true" hidden="false" outlineLevel="0" max="6" min="6" style="0" width="2.7"/>
    <col collapsed="false" customWidth="true" hidden="false" outlineLevel="0" max="7" min="7" style="0" width="20.99"/>
    <col collapsed="false" customWidth="true" hidden="false" outlineLevel="0" max="8" min="8" style="0" width="3.7"/>
    <col collapsed="false" customWidth="true" hidden="false" outlineLevel="0" max="9" min="9" style="0" width="13.7"/>
    <col collapsed="false" customWidth="true" hidden="false" outlineLevel="0" max="10" min="10" style="0" width="2.84"/>
    <col collapsed="false" customWidth="true" hidden="false" outlineLevel="0" max="11" min="11" style="0" width="17.56"/>
    <col collapsed="false" customWidth="true" hidden="false" outlineLevel="0" max="12" min="12" style="0" width="2.84"/>
    <col collapsed="false" customWidth="true" hidden="false" outlineLevel="0" max="13" min="13" style="0" width="36.42"/>
  </cols>
  <sheetData>
    <row r="6" customFormat="false" ht="13.5" hidden="false" customHeight="false" outlineLevel="0" collapsed="false">
      <c r="B6" s="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customFormat="false" ht="19.5" hidden="false" customHeight="false" outlineLevel="0" collapsed="false">
      <c r="B7" s="73" t="s">
        <v>42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customFormat="false" ht="13.5" hidden="false" customHeight="false" outlineLevel="0" collapsed="false">
      <c r="B8" s="74"/>
      <c r="C8" s="75" t="s">
        <v>43</v>
      </c>
      <c r="D8" s="75"/>
      <c r="E8" s="75" t="s">
        <v>44</v>
      </c>
      <c r="F8" s="75"/>
      <c r="G8" s="75" t="s">
        <v>45</v>
      </c>
      <c r="H8" s="75"/>
      <c r="I8" s="75" t="s">
        <v>46</v>
      </c>
      <c r="J8" s="75"/>
      <c r="K8" s="26" t="s">
        <v>47</v>
      </c>
      <c r="L8" s="75"/>
      <c r="M8" s="76" t="s">
        <v>48</v>
      </c>
    </row>
    <row r="9" customFormat="false" ht="12.75" hidden="false" customHeight="false" outlineLevel="0" collapsed="false">
      <c r="B9" s="28" t="s">
        <v>49</v>
      </c>
      <c r="C9" s="77"/>
      <c r="D9" s="77"/>
      <c r="E9" s="77"/>
      <c r="F9" s="77"/>
      <c r="G9" s="77"/>
      <c r="H9" s="77"/>
      <c r="I9" s="77"/>
      <c r="J9" s="77"/>
      <c r="K9" s="78"/>
      <c r="L9" s="77"/>
      <c r="M9" s="79"/>
    </row>
    <row r="10" customFormat="false" ht="12.75" hidden="false" customHeight="false" outlineLevel="0" collapsed="false">
      <c r="B10" s="28" t="s">
        <v>50</v>
      </c>
      <c r="C10" s="80"/>
      <c r="D10" s="80"/>
      <c r="E10" s="80"/>
      <c r="F10" s="80"/>
      <c r="G10" s="80"/>
      <c r="H10" s="80"/>
      <c r="I10" s="80"/>
      <c r="J10" s="80"/>
      <c r="K10" s="78"/>
      <c r="L10" s="80"/>
      <c r="M10" s="81"/>
    </row>
    <row r="11" customFormat="false" ht="12.75" hidden="false" customHeight="false" outlineLevel="0" collapsed="false">
      <c r="B11" s="82"/>
      <c r="C11" s="12" t="s">
        <v>51</v>
      </c>
      <c r="D11" s="12"/>
      <c r="E11" s="12" t="s">
        <v>52</v>
      </c>
      <c r="F11" s="12"/>
      <c r="G11" s="12" t="s">
        <v>53</v>
      </c>
      <c r="H11" s="12"/>
      <c r="I11" s="12" t="n">
        <v>39</v>
      </c>
      <c r="J11" s="12"/>
      <c r="K11" s="83" t="n">
        <f aca="false">+I11/[1]Downtimes!$K$113</f>
        <v>0.00246352093992799</v>
      </c>
      <c r="L11" s="12"/>
      <c r="M11" s="12" t="s">
        <v>54</v>
      </c>
    </row>
    <row r="12" customFormat="false" ht="12.75" hidden="false" customHeight="false" outlineLevel="0" collapsed="false">
      <c r="B12" s="82"/>
      <c r="C12" s="12" t="s">
        <v>51</v>
      </c>
      <c r="D12" s="84"/>
      <c r="E12" s="12" t="s">
        <v>55</v>
      </c>
      <c r="F12" s="84"/>
      <c r="G12" s="12" t="s">
        <v>56</v>
      </c>
      <c r="H12" s="84"/>
      <c r="I12" s="12" t="n">
        <v>46</v>
      </c>
      <c r="J12" s="84"/>
      <c r="K12" s="65" t="n">
        <v>0.00246352093992799</v>
      </c>
      <c r="L12" s="84"/>
      <c r="M12" s="12" t="s">
        <v>54</v>
      </c>
    </row>
    <row r="13" customFormat="false" ht="12.75" hidden="false" customHeight="false" outlineLevel="0" collapsed="false">
      <c r="B13" s="28" t="s">
        <v>57</v>
      </c>
      <c r="C13" s="80"/>
      <c r="D13" s="80"/>
      <c r="E13" s="80"/>
      <c r="F13" s="80"/>
      <c r="G13" s="80"/>
      <c r="H13" s="80"/>
      <c r="I13" s="85"/>
      <c r="J13" s="80"/>
      <c r="K13" s="78"/>
      <c r="L13" s="80"/>
      <c r="M13" s="81"/>
    </row>
    <row r="14" customFormat="false" ht="12.75" hidden="false" customHeight="false" outlineLevel="0" collapsed="false">
      <c r="B14" s="86"/>
      <c r="C14" s="12" t="s">
        <v>58</v>
      </c>
      <c r="D14" s="12"/>
      <c r="E14" s="12" t="s">
        <v>52</v>
      </c>
      <c r="F14" s="12"/>
      <c r="G14" s="12" t="s">
        <v>53</v>
      </c>
      <c r="H14" s="12"/>
      <c r="I14" s="12" t="n">
        <v>39</v>
      </c>
      <c r="J14" s="12"/>
      <c r="K14" s="83" t="n">
        <v>0.00246352093992799</v>
      </c>
      <c r="L14" s="12"/>
      <c r="M14" s="12" t="s">
        <v>59</v>
      </c>
    </row>
    <row r="15" customFormat="false" ht="12.75" hidden="false" customHeight="false" outlineLevel="0" collapsed="false">
      <c r="B15" s="28" t="s">
        <v>60</v>
      </c>
      <c r="C15" s="80"/>
      <c r="D15" s="80"/>
      <c r="E15" s="80"/>
      <c r="F15" s="80"/>
      <c r="G15" s="80"/>
      <c r="H15" s="80"/>
      <c r="I15" s="85"/>
      <c r="J15" s="80"/>
      <c r="K15" s="78"/>
      <c r="L15" s="80"/>
      <c r="M15" s="81"/>
    </row>
    <row r="16" customFormat="false" ht="12.75" hidden="false" customHeight="false" outlineLevel="0" collapsed="false">
      <c r="B16" s="28" t="s">
        <v>61</v>
      </c>
      <c r="C16" s="80"/>
      <c r="D16" s="80"/>
      <c r="E16" s="80"/>
      <c r="F16" s="80"/>
      <c r="G16" s="80"/>
      <c r="H16" s="80"/>
      <c r="I16" s="85"/>
      <c r="J16" s="80"/>
      <c r="K16" s="78"/>
      <c r="L16" s="80"/>
      <c r="M16" s="81"/>
    </row>
    <row r="17" customFormat="false" ht="13.5" hidden="false" customHeight="false" outlineLevel="0" collapsed="false">
      <c r="B17" s="87" t="s">
        <v>15</v>
      </c>
      <c r="C17" s="88"/>
      <c r="D17" s="88"/>
      <c r="E17" s="88"/>
      <c r="F17" s="88"/>
      <c r="G17" s="88"/>
      <c r="H17" s="88"/>
      <c r="I17" s="89" t="n">
        <f aca="false">SUM(I11:I14)</f>
        <v>124</v>
      </c>
      <c r="J17" s="90"/>
      <c r="K17" s="91" t="n">
        <f aca="false">SUM(K11:K14)</f>
        <v>0.00739056281978397</v>
      </c>
      <c r="L17" s="88"/>
      <c r="M17" s="92"/>
    </row>
    <row r="18" customFormat="false" ht="13.5" hidden="false" customHeight="false" outlineLevel="0" collapsed="false">
      <c r="B18" s="28" t="s">
        <v>62</v>
      </c>
      <c r="C18" s="80"/>
      <c r="D18" s="80"/>
      <c r="E18" s="80"/>
      <c r="F18" s="80"/>
      <c r="G18" s="80"/>
      <c r="H18" s="80"/>
      <c r="I18" s="85"/>
      <c r="J18" s="80"/>
      <c r="K18" s="78"/>
      <c r="L18" s="80"/>
      <c r="M18" s="81"/>
    </row>
    <row r="19" customFormat="false" ht="12.75" hidden="false" customHeight="false" outlineLevel="0" collapsed="false">
      <c r="B19" s="28" t="s">
        <v>63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customFormat="false" ht="13.5" hidden="false" customHeight="false" outlineLevel="0" collapsed="false">
      <c r="B20" s="87" t="s">
        <v>15</v>
      </c>
      <c r="C20" s="94"/>
      <c r="D20" s="94"/>
      <c r="E20" s="94"/>
      <c r="F20" s="94"/>
      <c r="G20" s="94"/>
      <c r="H20" s="94"/>
      <c r="I20" s="89"/>
      <c r="J20" s="90"/>
      <c r="K20" s="91"/>
      <c r="L20" s="88"/>
      <c r="M20" s="92"/>
    </row>
    <row r="21" customFormat="false" ht="13.5" hidden="false" customHeight="false" outlineLevel="0" collapsed="false">
      <c r="B21" s="28" t="s">
        <v>64</v>
      </c>
      <c r="C21" s="80"/>
      <c r="D21" s="80"/>
      <c r="E21" s="80"/>
      <c r="F21" s="80"/>
      <c r="G21" s="80"/>
      <c r="H21" s="80"/>
      <c r="I21" s="85"/>
      <c r="J21" s="80"/>
      <c r="K21" s="78"/>
      <c r="L21" s="80"/>
      <c r="M21" s="95"/>
    </row>
    <row r="22" customFormat="false" ht="12.75" hidden="false" customHeight="false" outlineLevel="0" collapsed="false">
      <c r="B22" s="82"/>
      <c r="C22" s="96" t="s">
        <v>65</v>
      </c>
      <c r="D22" s="96"/>
      <c r="E22" s="96" t="s">
        <v>66</v>
      </c>
      <c r="F22" s="96"/>
      <c r="G22" s="96" t="s">
        <v>67</v>
      </c>
      <c r="H22" s="96"/>
      <c r="I22" s="97" t="n">
        <v>125</v>
      </c>
      <c r="J22" s="96"/>
      <c r="K22" s="83" t="n">
        <f aca="false">+I22/[1]Downtimes!$K$113</f>
        <v>0.00789590044848715</v>
      </c>
      <c r="L22" s="96"/>
      <c r="M22" s="98" t="s">
        <v>68</v>
      </c>
    </row>
    <row r="23" customFormat="false" ht="12.75" hidden="false" customHeight="false" outlineLevel="0" collapsed="false">
      <c r="B23" s="86"/>
      <c r="C23" s="96" t="s">
        <v>69</v>
      </c>
      <c r="D23" s="96"/>
      <c r="E23" s="96" t="s">
        <v>66</v>
      </c>
      <c r="F23" s="96"/>
      <c r="G23" s="96" t="s">
        <v>70</v>
      </c>
      <c r="H23" s="96"/>
      <c r="I23" s="97" t="n">
        <v>235</v>
      </c>
      <c r="J23" s="96"/>
      <c r="K23" s="83" t="n">
        <f aca="false">+I23/[1]Downtimes!$K$113</f>
        <v>0.0148442928431558</v>
      </c>
      <c r="L23" s="96"/>
      <c r="M23" s="98" t="s">
        <v>71</v>
      </c>
    </row>
    <row r="24" customFormat="false" ht="13.5" hidden="false" customHeight="false" outlineLevel="0" collapsed="false">
      <c r="B24" s="99" t="s">
        <v>15</v>
      </c>
      <c r="C24" s="100"/>
      <c r="D24" s="100"/>
      <c r="E24" s="100"/>
      <c r="F24" s="100"/>
      <c r="G24" s="100"/>
      <c r="H24" s="100"/>
      <c r="I24" s="89" t="n">
        <f aca="false">SUM(I22:I23)</f>
        <v>360</v>
      </c>
      <c r="J24" s="90"/>
      <c r="K24" s="91" t="n">
        <f aca="false">+I24/[1]Downtimes!$K$113</f>
        <v>0.022740193291643</v>
      </c>
      <c r="L24" s="100"/>
      <c r="M24" s="101"/>
    </row>
    <row r="25" customFormat="false" ht="12.75" hidden="false" customHeight="false" outlineLevel="0" collapsed="false">
      <c r="B25" s="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</row>
    <row r="26" customFormat="false" ht="12.75" hidden="false" customHeight="false" outlineLevel="0" collapsed="false">
      <c r="B26" s="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customFormat="false" ht="12.75" hidden="false" customHeight="false" outlineLevel="0" collapsed="false">
      <c r="B27" s="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customFormat="false" ht="12.75" hidden="false" customHeight="false" outlineLevel="0" collapsed="false">
      <c r="B28" s="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customFormat="false" ht="12.75" hidden="false" customHeight="false" outlineLevel="0" collapsed="false">
      <c r="B29" s="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customFormat="false" ht="12.75" hidden="false" customHeight="false" outlineLevel="0" collapsed="false">
      <c r="B30" s="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customFormat="false" ht="12.75" hidden="false" customHeight="false" outlineLevel="0" collapsed="false">
      <c r="B31" s="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customFormat="false" ht="12.75" hidden="false" customHeight="false" outlineLevel="0" collapsed="false">
      <c r="B32" s="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customFormat="false" ht="12.75" hidden="false" customHeight="false" outlineLevel="0" collapsed="false">
      <c r="B33" s="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customFormat="false" ht="12.75" hidden="false" customHeight="false" outlineLevel="0" collapsed="false">
      <c r="B34" s="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customFormat="false" ht="12.75" hidden="false" customHeight="false" outlineLevel="0" collapsed="false">
      <c r="B35" s="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customFormat="false" ht="12.75" hidden="false" customHeight="false" outlineLevel="0" collapsed="false">
      <c r="B36" s="2"/>
      <c r="C36" s="72"/>
      <c r="D36" s="72"/>
      <c r="E36" s="72"/>
      <c r="F36" s="72"/>
      <c r="G36" s="72"/>
      <c r="H36" s="72"/>
      <c r="I36" s="72"/>
      <c r="J36" s="2"/>
      <c r="K36" s="2"/>
      <c r="L36" s="2"/>
      <c r="M36" s="2"/>
    </row>
    <row r="37" customFormat="false" ht="12.75" hidden="false" customHeight="false" outlineLevel="0" collapsed="false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customFormat="false" ht="12.75" hidden="false" customHeight="false" outlineLevel="0" collapsed="false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customFormat="false" ht="12.75" hidden="false" customHeight="false" outlineLevel="0" collapsed="false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customFormat="false" ht="12.75" hidden="false" customHeight="false" outlineLevel="0" collapsed="false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customFormat="false" ht="12.75" hidden="false" customHeight="false" outlineLevel="0" collapsed="false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customFormat="false" ht="12.75" hidden="false" customHeight="false" outlineLevel="0" collapsed="false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2.75" hidden="false" customHeight="false" outlineLevel="0" collapsed="false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customFormat="false" ht="12.75" hidden="false" customHeight="false" outlineLevel="0" collapsed="false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customFormat="false" ht="12.75" hidden="false" customHeight="false" outlineLevel="0" collapsed="false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customFormat="false" ht="12.75" hidden="false" customHeight="false" outlineLevel="0" collapsed="false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customFormat="false" ht="12.75" hidden="false" customHeight="false" outlineLevel="0" collapsed="false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customFormat="false" ht="12.75" hidden="false" customHeight="false" outlineLevel="0" collapsed="false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customFormat="false" ht="12.75" hidden="false" customHeight="false" outlineLevel="0" collapsed="false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customFormat="false" ht="12.75" hidden="false" customHeight="false" outlineLevel="0" collapsed="false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customFormat="false" ht="12.75" hidden="false" customHeight="false" outlineLevel="0" collapsed="false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customFormat="false" ht="12.75" hidden="false" customHeight="false" outlineLevel="0" collapsed="false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customFormat="false" ht="12.75" hidden="false" customHeight="false" outlineLevel="0" collapsed="false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customFormat="false" ht="12.75" hidden="false" customHeight="false" outlineLevel="0" collapsed="false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customFormat="false" ht="12.75" hidden="false" customHeight="false" outlineLevel="0" collapsed="false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customFormat="false" ht="12.75" hidden="false" customHeight="false" outlineLevel="0" collapsed="false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customFormat="false" ht="12.75" hidden="false" customHeight="false" outlineLevel="0" collapsed="false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customFormat="false" ht="12.75" hidden="false" customHeight="false" outlineLevel="0" collapsed="false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customFormat="false" ht="12.75" hidden="false" customHeight="false" outlineLevel="0" collapsed="false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customFormat="false" ht="12.75" hidden="false" customHeight="false" outlineLevel="0" collapsed="false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customFormat="false" ht="12.75" hidden="false" customHeight="false" outlineLevel="0" collapsed="false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customFormat="false" ht="12.75" hidden="false" customHeight="false" outlineLevel="0" collapsed="false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customFormat="false" ht="12.75" hidden="false" customHeight="false" outlineLevel="0" collapsed="false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customFormat="false" ht="12.75" hidden="false" customHeight="false" outlineLevel="0" collapsed="false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customFormat="false" ht="12.75" hidden="false" customHeight="false" outlineLevel="0" collapsed="false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customFormat="false" ht="12.75" hidden="false" customHeight="false" outlineLevel="0" collapsed="false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customFormat="false" ht="12.75" hidden="false" customHeight="false" outlineLevel="0" collapsed="false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customFormat="false" ht="12.75" hidden="false" customHeight="false" outlineLevel="0" collapsed="false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customFormat="false" ht="12.75" hidden="false" customHeight="false" outlineLevel="0" collapsed="false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customFormat="false" ht="12.75" hidden="false" customHeight="false" outlineLevel="0" collapsed="false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2.75" hidden="false" customHeight="false" outlineLevel="0" collapsed="false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2.75" hidden="false" customHeight="false" outlineLevel="0" collapsed="false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customFormat="false" ht="12.75" hidden="false" customHeight="false" outlineLevel="0" collapsed="false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customFormat="false" ht="12.75" hidden="false" customHeight="false" outlineLevel="0" collapsed="false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customFormat="false" ht="12.75" hidden="false" customHeight="false" outlineLevel="0" collapsed="false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customFormat="false" ht="12.75" hidden="false" customHeight="false" outlineLevel="0" collapsed="false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customFormat="false" ht="12.75" hidden="false" customHeight="false" outlineLevel="0" collapsed="false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customFormat="false" ht="12.75" hidden="false" customHeight="false" outlineLevel="0" collapsed="false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customFormat="false" ht="12.75" hidden="false" customHeight="false" outlineLevel="0" collapsed="false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customFormat="false" ht="12.75" hidden="false" customHeight="false" outlineLevel="0" collapsed="false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customFormat="false" ht="12.75" hidden="false" customHeight="false" outlineLevel="0" collapsed="false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customFormat="false" ht="12.75" hidden="false" customHeight="false" outlineLevel="0" collapsed="false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customFormat="false" ht="12.75" hidden="false" customHeight="false" outlineLevel="0" collapsed="false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customFormat="false" ht="12.75" hidden="false" customHeight="false" outlineLevel="0" collapsed="false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customFormat="false" ht="12.75" hidden="false" customHeight="false" outlineLevel="0" collapsed="false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customFormat="false" ht="12.75" hidden="false" customHeight="false" outlineLevel="0" collapsed="false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customFormat="false" ht="12.75" hidden="false" customHeight="false" outlineLevel="0" collapsed="false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customFormat="false" ht="12.75" hidden="false" customHeight="false" outlineLevel="0" collapsed="false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customFormat="false" ht="12.75" hidden="false" customHeight="false" outlineLevel="0" collapsed="false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customFormat="false" ht="12.75" hidden="false" customHeight="false" outlineLevel="0" collapsed="false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customFormat="false" ht="12.75" hidden="false" customHeight="false" outlineLevel="0" collapsed="false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customFormat="false" ht="12.75" hidden="false" customHeight="false" outlineLevel="0" collapsed="false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customFormat="false" ht="12.75" hidden="false" customHeight="false" outlineLevel="0" collapsed="false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customFormat="false" ht="12.75" hidden="false" customHeight="false" outlineLevel="0" collapsed="false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customFormat="false" ht="12.75" hidden="false" customHeight="false" outlineLevel="0" collapsed="false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customFormat="false" ht="12.75" hidden="false" customHeight="false" outlineLevel="0" collapsed="false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customFormat="false" ht="12.75" hidden="false" customHeight="false" outlineLevel="0" collapsed="false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customFormat="false" ht="12.75" hidden="false" customHeight="false" outlineLevel="0" collapsed="false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customFormat="false" ht="12.75" hidden="false" customHeight="false" outlineLevel="0" collapsed="false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customFormat="false" ht="12.75" hidden="false" customHeight="false" outlineLevel="0" collapsed="false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customFormat="false" ht="12.75" hidden="false" customHeight="false" outlineLevel="0" collapsed="false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customFormat="false" ht="12.75" hidden="false" customHeight="false" outlineLevel="0" collapsed="false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customFormat="false" ht="12.75" hidden="false" customHeight="false" outlineLevel="0" collapsed="false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customFormat="false" ht="12.75" hidden="false" customHeight="false" outlineLevel="0" collapsed="false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customFormat="false" ht="12.75" hidden="false" customHeight="false" outlineLevel="0" collapsed="false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customFormat="false" ht="12.75" hidden="false" customHeight="false" outlineLevel="0" collapsed="false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customFormat="false" ht="12.75" hidden="false" customHeight="false" outlineLevel="0" collapsed="false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customFormat="false" ht="12.75" hidden="false" customHeight="false" outlineLevel="0" collapsed="false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customFormat="false" ht="12.75" hidden="false" customHeight="false" outlineLevel="0" collapsed="false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customFormat="false" ht="12.75" hidden="false" customHeight="false" outlineLevel="0" collapsed="false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customFormat="false" ht="12.75" hidden="false" customHeight="false" outlineLevel="0" collapsed="false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customFormat="false" ht="12.75" hidden="false" customHeight="false" outlineLevel="0" collapsed="false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customFormat="false" ht="12.75" hidden="false" customHeight="false" outlineLevel="0" collapsed="false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customFormat="false" ht="12.75" hidden="false" customHeight="false" outlineLevel="0" collapsed="false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customFormat="false" ht="12.75" hidden="false" customHeight="false" outlineLevel="0" collapsed="false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customFormat="false" ht="12.75" hidden="false" customHeight="false" outlineLevel="0" collapsed="false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customFormat="false" ht="12.75" hidden="false" customHeight="false" outlineLevel="0" collapsed="false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customFormat="false" ht="12.75" hidden="false" customHeight="false" outlineLevel="0" collapsed="false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customFormat="false" ht="12.75" hidden="false" customHeight="false" outlineLevel="0" collapsed="false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customFormat="false" ht="12.75" hidden="false" customHeight="false" outlineLevel="0" collapsed="false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customFormat="false" ht="12.75" hidden="false" customHeight="false" outlineLevel="0" collapsed="false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customFormat="false" ht="12.75" hidden="false" customHeight="false" outlineLevel="0" collapsed="false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customFormat="false" ht="12.75" hidden="false" customHeight="false" outlineLevel="0" collapsed="false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customFormat="false" ht="12.75" hidden="false" customHeight="false" outlineLevel="0" collapsed="false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customFormat="false" ht="12.75" hidden="false" customHeight="false" outlineLevel="0" collapsed="false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customFormat="false" ht="12.75" hidden="false" customHeight="false" outlineLevel="0" collapsed="false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customFormat="false" ht="12.75" hidden="false" customHeight="false" outlineLevel="0" collapsed="false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customFormat="false" ht="12.75" hidden="false" customHeight="false" outlineLevel="0" collapsed="false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customFormat="false" ht="12.75" hidden="false" customHeight="false" outlineLevel="0" collapsed="false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customFormat="false" ht="12.75" hidden="false" customHeight="false" outlineLevel="0" collapsed="false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customFormat="false" ht="12.75" hidden="false" customHeight="false" outlineLevel="0" collapsed="false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customFormat="false" ht="12.75" hidden="false" customHeight="false" outlineLevel="0" collapsed="false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customFormat="false" ht="12.75" hidden="false" customHeight="false" outlineLevel="0" collapsed="false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customFormat="false" ht="12.75" hidden="false" customHeight="false" outlineLevel="0" collapsed="false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customFormat="false" ht="12.75" hidden="false" customHeight="false" outlineLevel="0" collapsed="false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customFormat="false" ht="12.75" hidden="false" customHeight="false" outlineLevel="0" collapsed="false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customFormat="false" ht="12.75" hidden="false" customHeight="false" outlineLevel="0" collapsed="false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customFormat="false" ht="12.75" hidden="false" customHeight="false" outlineLevel="0" collapsed="false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customFormat="false" ht="12.75" hidden="false" customHeight="false" outlineLevel="0" collapsed="false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customFormat="false" ht="12.75" hidden="false" customHeight="false" outlineLevel="0" collapsed="false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2.75" hidden="false" customHeight="false" outlineLevel="0" collapsed="false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2.75" hidden="false" customHeight="false" outlineLevel="0" collapsed="false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customFormat="false" ht="12.75" hidden="false" customHeight="false" outlineLevel="0" collapsed="false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customFormat="false" ht="12.75" hidden="false" customHeight="false" outlineLevel="0" collapsed="false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customFormat="false" ht="12.75" hidden="false" customHeight="false" outlineLevel="0" collapsed="false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customFormat="false" ht="12.75" hidden="false" customHeight="false" outlineLevel="0" collapsed="false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customFormat="false" ht="12.75" hidden="false" customHeight="false" outlineLevel="0" collapsed="false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customFormat="false" ht="12.75" hidden="false" customHeight="false" outlineLevel="0" collapsed="false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customFormat="false" ht="12.75" hidden="false" customHeight="false" outlineLevel="0" collapsed="false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customFormat="false" ht="12.75" hidden="false" customHeight="false" outlineLevel="0" collapsed="false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customFormat="false" ht="12.75" hidden="false" customHeight="false" outlineLevel="0" collapsed="false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customFormat="false" ht="12.75" hidden="false" customHeight="false" outlineLevel="0" collapsed="false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customFormat="false" ht="12.75" hidden="false" customHeight="false" outlineLevel="0" collapsed="false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customFormat="false" ht="12.75" hidden="false" customHeight="false" outlineLevel="0" collapsed="false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customFormat="false" ht="12.75" hidden="false" customHeight="false" outlineLevel="0" collapsed="false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customFormat="false" ht="12.75" hidden="false" customHeight="false" outlineLevel="0" collapsed="false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customFormat="false" ht="12.75" hidden="false" customHeight="false" outlineLevel="0" collapsed="false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customFormat="false" ht="12.75" hidden="false" customHeight="false" outlineLevel="0" collapsed="false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customFormat="false" ht="12.75" hidden="false" customHeight="false" outlineLevel="0" collapsed="false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customFormat="false" ht="12.75" hidden="false" customHeight="false" outlineLevel="0" collapsed="false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customFormat="false" ht="12.75" hidden="false" customHeight="false" outlineLevel="0" collapsed="false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customFormat="false" ht="12.75" hidden="false" customHeight="false" outlineLevel="0" collapsed="false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customFormat="false" ht="12.75" hidden="false" customHeight="false" outlineLevel="0" collapsed="false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customFormat="false" ht="12.75" hidden="false" customHeight="false" outlineLevel="0" collapsed="false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customFormat="false" ht="12.75" hidden="false" customHeight="false" outlineLevel="0" collapsed="false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customFormat="false" ht="12.75" hidden="false" customHeight="false" outlineLevel="0" collapsed="false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customFormat="false" ht="12.75" hidden="false" customHeight="false" outlineLevel="0" collapsed="false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customFormat="false" ht="12.75" hidden="false" customHeight="false" outlineLevel="0" collapsed="false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customFormat="false" ht="12.75" hidden="false" customHeight="false" outlineLevel="0" collapsed="false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customFormat="false" ht="12.75" hidden="false" customHeight="false" outlineLevel="0" collapsed="false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customFormat="false" ht="12.75" hidden="false" customHeight="false" outlineLevel="0" collapsed="false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customFormat="false" ht="12.75" hidden="false" customHeight="false" outlineLevel="0" collapsed="false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customFormat="false" ht="12.75" hidden="false" customHeight="false" outlineLevel="0" collapsed="false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customFormat="false" ht="12.75" hidden="false" customHeight="false" outlineLevel="0" collapsed="false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customFormat="false" ht="12.75" hidden="false" customHeight="false" outlineLevel="0" collapsed="false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customFormat="false" ht="12.75" hidden="false" customHeight="false" outlineLevel="0" collapsed="false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customFormat="false" ht="12.75" hidden="false" customHeight="false" outlineLevel="0" collapsed="false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customFormat="false" ht="12.75" hidden="false" customHeight="false" outlineLevel="0" collapsed="false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customFormat="false" ht="12.75" hidden="false" customHeight="false" outlineLevel="0" collapsed="false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customFormat="false" ht="12.75" hidden="false" customHeight="false" outlineLevel="0" collapsed="false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customFormat="false" ht="12.75" hidden="false" customHeight="false" outlineLevel="0" collapsed="false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customFormat="false" ht="12.75" hidden="false" customHeight="false" outlineLevel="0" collapsed="false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customFormat="false" ht="12.75" hidden="false" customHeight="false" outlineLevel="0" collapsed="false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customFormat="false" ht="12.75" hidden="false" customHeight="false" outlineLevel="0" collapsed="false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customFormat="false" ht="12.75" hidden="false" customHeight="false" outlineLevel="0" collapsed="false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customFormat="false" ht="12.75" hidden="false" customHeight="false" outlineLevel="0" collapsed="false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customFormat="false" ht="12.75" hidden="false" customHeight="false" outlineLevel="0" collapsed="false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customFormat="false" ht="12.75" hidden="false" customHeight="false" outlineLevel="0" collapsed="false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customFormat="false" ht="12.75" hidden="false" customHeight="false" outlineLevel="0" collapsed="false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customFormat="false" ht="12.75" hidden="false" customHeight="false" outlineLevel="0" collapsed="false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customFormat="false" ht="12.75" hidden="false" customHeight="false" outlineLevel="0" collapsed="false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customFormat="false" ht="12.75" hidden="false" customHeight="false" outlineLevel="0" collapsed="false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customFormat="false" ht="12.75" hidden="false" customHeight="false" outlineLevel="0" collapsed="false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customFormat="false" ht="12.75" hidden="false" customHeight="false" outlineLevel="0" collapsed="false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customFormat="false" ht="12.75" hidden="false" customHeight="false" outlineLevel="0" collapsed="false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customFormat="false" ht="12.75" hidden="false" customHeight="false" outlineLevel="0" collapsed="false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customFormat="false" ht="12.75" hidden="false" customHeight="false" outlineLevel="0" collapsed="false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customFormat="false" ht="12.75" hidden="false" customHeight="false" outlineLevel="0" collapsed="false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customFormat="false" ht="12.75" hidden="false" customHeight="false" outlineLevel="0" collapsed="false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customFormat="false" ht="12.75" hidden="false" customHeight="false" outlineLevel="0" collapsed="false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customFormat="false" ht="12.75" hidden="false" customHeight="false" outlineLevel="0" collapsed="false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customFormat="false" ht="12.75" hidden="false" customHeight="false" outlineLevel="0" collapsed="false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customFormat="false" ht="12.75" hidden="false" customHeight="false" outlineLevel="0" collapsed="false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customFormat="false" ht="12.75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customFormat="false" ht="12.75" hidden="false" customHeight="false" outlineLevel="0" collapsed="false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customFormat="false" ht="12.75" hidden="false" customHeight="false" outlineLevel="0" collapsed="false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customFormat="false" ht="12.75" hidden="false" customHeight="false" outlineLevel="0" collapsed="false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customFormat="false" ht="12.75" hidden="false" customHeight="false" outlineLevel="0" collapsed="false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customFormat="false" ht="12.75" hidden="false" customHeight="false" outlineLevel="0" collapsed="false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customFormat="false" ht="12.75" hidden="false" customHeight="false" outlineLevel="0" collapsed="false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customFormat="false" ht="12.75" hidden="false" customHeight="false" outlineLevel="0" collapsed="false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customFormat="false" ht="12.75" hidden="false" customHeight="false" outlineLevel="0" collapsed="false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customFormat="false" ht="12.75" hidden="false" customHeight="false" outlineLevel="0" collapsed="false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customFormat="false" ht="12.75" hidden="false" customHeight="false" outlineLevel="0" collapsed="false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customFormat="false" ht="12.75" hidden="false" customHeight="false" outlineLevel="0" collapsed="false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customFormat="false" ht="12.75" hidden="false" customHeight="false" outlineLevel="0" collapsed="false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customFormat="false" ht="12.75" hidden="false" customHeight="false" outlineLevel="0" collapsed="false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customFormat="false" ht="12.75" hidden="false" customHeight="false" outlineLevel="0" collapsed="false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customFormat="false" ht="12.75" hidden="false" customHeight="false" outlineLevel="0" collapsed="false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customFormat="false" ht="12.75" hidden="false" customHeight="false" outlineLevel="0" collapsed="false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customFormat="false" ht="12.75" hidden="false" customHeight="false" outlineLevel="0" collapsed="false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customFormat="false" ht="12.75" hidden="false" customHeight="false" outlineLevel="0" collapsed="false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customFormat="false" ht="12.75" hidden="false" customHeight="false" outlineLevel="0" collapsed="false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customFormat="false" ht="12.75" hidden="false" customHeight="false" outlineLevel="0" collapsed="false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customFormat="false" ht="12.75" hidden="false" customHeight="false" outlineLevel="0" collapsed="false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customFormat="false" ht="12.75" hidden="false" customHeight="false" outlineLevel="0" collapsed="false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customFormat="false" ht="12.75" hidden="false" customHeight="false" outlineLevel="0" collapsed="false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customFormat="false" ht="12.75" hidden="false" customHeight="false" outlineLevel="0" collapsed="false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customFormat="false" ht="12.75" hidden="false" customHeight="false" outlineLevel="0" collapsed="false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customFormat="false" ht="12.75" hidden="false" customHeight="false" outlineLevel="0" collapsed="false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customFormat="false" ht="12.75" hidden="false" customHeight="false" outlineLevel="0" collapsed="false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customFormat="false" ht="12.75" hidden="false" customHeight="false" outlineLevel="0" collapsed="false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customFormat="false" ht="12.75" hidden="false" customHeight="false" outlineLevel="0" collapsed="false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customFormat="false" ht="12.75" hidden="false" customHeight="false" outlineLevel="0" collapsed="false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customFormat="false" ht="12.75" hidden="false" customHeight="false" outlineLevel="0" collapsed="false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customFormat="false" ht="12.75" hidden="false" customHeight="false" outlineLevel="0" collapsed="false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customFormat="false" ht="12.75" hidden="false" customHeight="false" outlineLevel="0" collapsed="false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customFormat="false" ht="12.75" hidden="false" customHeight="false" outlineLevel="0" collapsed="false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customFormat="false" ht="12.75" hidden="false" customHeight="false" outlineLevel="0" collapsed="false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customFormat="false" ht="12.75" hidden="false" customHeight="false" outlineLevel="0" collapsed="false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customFormat="false" ht="12.75" hidden="false" customHeight="false" outlineLevel="0" collapsed="false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customFormat="false" ht="12.75" hidden="false" customHeight="false" outlineLevel="0" collapsed="false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customFormat="false" ht="12.75" hidden="false" customHeight="false" outlineLevel="0" collapsed="false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customFormat="false" ht="12.75" hidden="false" customHeight="false" outlineLevel="0" collapsed="false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customFormat="false" ht="12.75" hidden="false" customHeight="false" outlineLevel="0" collapsed="false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customFormat="false" ht="12.75" hidden="false" customHeight="false" outlineLevel="0" collapsed="false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customFormat="false" ht="12.75" hidden="false" customHeight="false" outlineLevel="0" collapsed="false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customFormat="false" ht="12.75" hidden="false" customHeight="false" outlineLevel="0" collapsed="false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customFormat="false" ht="12.75" hidden="false" customHeight="false" outlineLevel="0" collapsed="false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customFormat="false" ht="12.75" hidden="false" customHeight="false" outlineLevel="0" collapsed="false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customFormat="false" ht="12.75" hidden="false" customHeight="false" outlineLevel="0" collapsed="false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customFormat="false" ht="12.75" hidden="false" customHeight="false" outlineLevel="0" collapsed="false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customFormat="false" ht="12.75" hidden="false" customHeight="false" outlineLevel="0" collapsed="false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customFormat="false" ht="12.75" hidden="false" customHeight="false" outlineLevel="0" collapsed="false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customFormat="false" ht="12.75" hidden="false" customHeight="false" outlineLevel="0" collapsed="false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customFormat="false" ht="12.75" hidden="false" customHeight="false" outlineLevel="0" collapsed="false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customFormat="false" ht="12.75" hidden="false" customHeight="false" outlineLevel="0" collapsed="false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customFormat="false" ht="12.75" hidden="false" customHeight="false" outlineLevel="0" collapsed="false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customFormat="false" ht="12.75" hidden="false" customHeight="false" outlineLevel="0" collapsed="false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customFormat="false" ht="12.75" hidden="false" customHeight="false" outlineLevel="0" collapsed="false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customFormat="false" ht="12.75" hidden="false" customHeight="false" outlineLevel="0" collapsed="false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customFormat="false" ht="12.75" hidden="false" customHeight="false" outlineLevel="0" collapsed="false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customFormat="false" ht="12.75" hidden="false" customHeight="false" outlineLevel="0" collapsed="false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customFormat="false" ht="12.75" hidden="false" customHeight="false" outlineLevel="0" collapsed="false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customFormat="false" ht="12.75" hidden="false" customHeight="false" outlineLevel="0" collapsed="false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customFormat="false" ht="12.75" hidden="false" customHeight="false" outlineLevel="0" collapsed="false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customFormat="false" ht="12.75" hidden="false" customHeight="false" outlineLevel="0" collapsed="false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customFormat="false" ht="12.75" hidden="false" customHeight="false" outlineLevel="0" collapsed="false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customFormat="false" ht="12.75" hidden="false" customHeight="false" outlineLevel="0" collapsed="false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customFormat="false" ht="12.75" hidden="false" customHeight="false" outlineLevel="0" collapsed="false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customFormat="false" ht="12.75" hidden="false" customHeight="false" outlineLevel="0" collapsed="false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customFormat="false" ht="12.75" hidden="false" customHeight="false" outlineLevel="0" collapsed="false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customFormat="false" ht="12.75" hidden="false" customHeight="false" outlineLevel="0" collapsed="false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customFormat="false" ht="12.75" hidden="false" customHeight="false" outlineLevel="0" collapsed="false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customFormat="false" ht="12.75" hidden="false" customHeight="false" outlineLevel="0" collapsed="false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customFormat="false" ht="12.75" hidden="false" customHeight="false" outlineLevel="0" collapsed="false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customFormat="false" ht="12.75" hidden="false" customHeight="false" outlineLevel="0" collapsed="false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customFormat="false" ht="12.75" hidden="false" customHeight="false" outlineLevel="0" collapsed="false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customFormat="false" ht="12.75" hidden="false" customHeight="false" outlineLevel="0" collapsed="false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customFormat="false" ht="12.75" hidden="false" customHeight="false" outlineLevel="0" collapsed="false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customFormat="false" ht="12.75" hidden="false" customHeight="false" outlineLevel="0" collapsed="false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customFormat="false" ht="12.75" hidden="false" customHeight="false" outlineLevel="0" collapsed="false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customFormat="false" ht="12.75" hidden="false" customHeight="false" outlineLevel="0" collapsed="false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customFormat="false" ht="12.75" hidden="false" customHeight="false" outlineLevel="0" collapsed="false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customFormat="false" ht="12.75" hidden="false" customHeight="false" outlineLevel="0" collapsed="false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customFormat="false" ht="12.75" hidden="false" customHeight="false" outlineLevel="0" collapsed="false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customFormat="false" ht="12.75" hidden="false" customHeight="false" outlineLevel="0" collapsed="false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customFormat="false" ht="12.75" hidden="false" customHeight="false" outlineLevel="0" collapsed="false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customFormat="false" ht="12.75" hidden="false" customHeight="false" outlineLevel="0" collapsed="false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customFormat="false" ht="12.75" hidden="false" customHeight="false" outlineLevel="0" collapsed="false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customFormat="false" ht="12.75" hidden="false" customHeight="false" outlineLevel="0" collapsed="false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customFormat="false" ht="12.75" hidden="false" customHeight="false" outlineLevel="0" collapsed="false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customFormat="false" ht="12.75" hidden="false" customHeight="false" outlineLevel="0" collapsed="false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customFormat="false" ht="12.75" hidden="false" customHeight="false" outlineLevel="0" collapsed="false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customFormat="false" ht="12.75" hidden="false" customHeight="false" outlineLevel="0" collapsed="false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customFormat="false" ht="12.75" hidden="false" customHeight="false" outlineLevel="0" collapsed="false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customFormat="false" ht="12.75" hidden="false" customHeight="false" outlineLevel="0" collapsed="false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customFormat="false" ht="12.75" hidden="false" customHeight="false" outlineLevel="0" collapsed="false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customFormat="false" ht="12.75" hidden="false" customHeight="false" outlineLevel="0" collapsed="false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customFormat="false" ht="12.75" hidden="false" customHeight="false" outlineLevel="0" collapsed="false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customFormat="false" ht="12.75" hidden="false" customHeight="false" outlineLevel="0" collapsed="false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customFormat="false" ht="12.75" hidden="false" customHeight="false" outlineLevel="0" collapsed="false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customFormat="false" ht="12.75" hidden="false" customHeight="false" outlineLevel="0" collapsed="false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customFormat="false" ht="12.75" hidden="false" customHeight="false" outlineLevel="0" collapsed="false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customFormat="false" ht="12.75" hidden="false" customHeight="false" outlineLevel="0" collapsed="false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customFormat="false" ht="12.75" hidden="false" customHeight="false" outlineLevel="0" collapsed="false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customFormat="false" ht="12.75" hidden="false" customHeight="false" outlineLevel="0" collapsed="false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customFormat="false" ht="12.75" hidden="false" customHeight="false" outlineLevel="0" collapsed="false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customFormat="false" ht="12.75" hidden="false" customHeight="false" outlineLevel="0" collapsed="false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customFormat="false" ht="12.75" hidden="false" customHeight="false" outlineLevel="0" collapsed="false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customFormat="false" ht="12.75" hidden="false" customHeight="false" outlineLevel="0" collapsed="false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customFormat="false" ht="12.75" hidden="false" customHeight="false" outlineLevel="0" collapsed="false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customFormat="false" ht="12.75" hidden="false" customHeight="false" outlineLevel="0" collapsed="false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customFormat="false" ht="12.75" hidden="false" customHeight="false" outlineLevel="0" collapsed="false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customFormat="false" ht="12.75" hidden="false" customHeight="false" outlineLevel="0" collapsed="false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customFormat="false" ht="12.75" hidden="false" customHeight="false" outlineLevel="0" collapsed="false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customFormat="false" ht="12.75" hidden="false" customHeight="false" outlineLevel="0" collapsed="false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customFormat="false" ht="12.75" hidden="false" customHeight="false" outlineLevel="0" collapsed="false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customFormat="false" ht="12.75" hidden="false" customHeight="false" outlineLevel="0" collapsed="false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customFormat="false" ht="12.75" hidden="false" customHeight="false" outlineLevel="0" collapsed="false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customFormat="false" ht="12.75" hidden="false" customHeight="false" outlineLevel="0" collapsed="false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customFormat="false" ht="12.75" hidden="false" customHeight="false" outlineLevel="0" collapsed="false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customFormat="false" ht="12.75" hidden="false" customHeight="false" outlineLevel="0" collapsed="false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customFormat="false" ht="12.75" hidden="false" customHeight="false" outlineLevel="0" collapsed="false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customFormat="false" ht="12.75" hidden="false" customHeight="false" outlineLevel="0" collapsed="false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customFormat="false" ht="12.75" hidden="false" customHeight="false" outlineLevel="0" collapsed="false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customFormat="false" ht="12.75" hidden="false" customHeight="false" outlineLevel="0" collapsed="false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customFormat="false" ht="12.75" hidden="false" customHeight="false" outlineLevel="0" collapsed="false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customFormat="false" ht="12.75" hidden="false" customHeight="false" outlineLevel="0" collapsed="false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customFormat="false" ht="12.75" hidden="false" customHeight="false" outlineLevel="0" collapsed="false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customFormat="false" ht="12.75" hidden="false" customHeight="false" outlineLevel="0" collapsed="false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customFormat="false" ht="12.75" hidden="false" customHeight="false" outlineLevel="0" collapsed="false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customFormat="false" ht="12.75" hidden="false" customHeight="false" outlineLevel="0" collapsed="false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customFormat="false" ht="12.75" hidden="false" customHeight="false" outlineLevel="0" collapsed="false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customFormat="false" ht="12.75" hidden="false" customHeight="false" outlineLevel="0" collapsed="false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customFormat="false" ht="12.75" hidden="false" customHeight="false" outlineLevel="0" collapsed="false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customFormat="false" ht="12.75" hidden="false" customHeight="false" outlineLevel="0" collapsed="false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customFormat="false" ht="12.75" hidden="false" customHeight="false" outlineLevel="0" collapsed="false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customFormat="false" ht="12.75" hidden="false" customHeight="false" outlineLevel="0" collapsed="false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customFormat="false" ht="12.75" hidden="false" customHeight="false" outlineLevel="0" collapsed="false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customFormat="false" ht="12.75" hidden="false" customHeight="false" outlineLevel="0" collapsed="false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customFormat="false" ht="12.75" hidden="false" customHeight="false" outlineLevel="0" collapsed="false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customFormat="false" ht="12.75" hidden="false" customHeight="false" outlineLevel="0" collapsed="false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customFormat="false" ht="12.75" hidden="false" customHeight="false" outlineLevel="0" collapsed="false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customFormat="false" ht="12.75" hidden="false" customHeight="false" outlineLevel="0" collapsed="false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customFormat="false" ht="12.75" hidden="false" customHeight="false" outlineLevel="0" collapsed="false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customFormat="false" ht="12.75" hidden="false" customHeight="false" outlineLevel="0" collapsed="false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customFormat="false" ht="12.75" hidden="false" customHeight="false" outlineLevel="0" collapsed="false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customFormat="false" ht="12.75" hidden="false" customHeight="false" outlineLevel="0" collapsed="false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customFormat="false" ht="12.75" hidden="false" customHeight="false" outlineLevel="0" collapsed="false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customFormat="false" ht="12.75" hidden="false" customHeight="false" outlineLevel="0" collapsed="false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customFormat="false" ht="12.75" hidden="false" customHeight="false" outlineLevel="0" collapsed="false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customFormat="false" ht="12.75" hidden="false" customHeight="false" outlineLevel="0" collapsed="false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customFormat="false" ht="12.75" hidden="false" customHeight="false" outlineLevel="0" collapsed="false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customFormat="false" ht="12.75" hidden="false" customHeight="false" outlineLevel="0" collapsed="false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customFormat="false" ht="12.75" hidden="false" customHeight="false" outlineLevel="0" collapsed="false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customFormat="false" ht="12.75" hidden="false" customHeight="false" outlineLevel="0" collapsed="false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customFormat="false" ht="12.75" hidden="false" customHeight="false" outlineLevel="0" collapsed="false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customFormat="false" ht="12.75" hidden="false" customHeight="false" outlineLevel="0" collapsed="false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customFormat="false" ht="12.75" hidden="false" customHeight="false" outlineLevel="0" collapsed="false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customFormat="false" ht="12.75" hidden="false" customHeight="false" outlineLevel="0" collapsed="false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customFormat="false" ht="12.75" hidden="false" customHeight="false" outlineLevel="0" collapsed="false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customFormat="false" ht="12.75" hidden="false" customHeight="false" outlineLevel="0" collapsed="false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customFormat="false" ht="12.75" hidden="false" customHeight="false" outlineLevel="0" collapsed="false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customFormat="false" ht="12.75" hidden="false" customHeight="false" outlineLevel="0" collapsed="false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customFormat="false" ht="12.75" hidden="false" customHeight="false" outlineLevel="0" collapsed="false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customFormat="false" ht="12.75" hidden="false" customHeight="false" outlineLevel="0" collapsed="false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customFormat="false" ht="12.75" hidden="false" customHeight="false" outlineLevel="0" collapsed="false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customFormat="false" ht="12.75" hidden="false" customHeight="false" outlineLevel="0" collapsed="false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customFormat="false" ht="12.75" hidden="false" customHeight="false" outlineLevel="0" collapsed="false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customFormat="false" ht="12.75" hidden="false" customHeight="false" outlineLevel="0" collapsed="false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customFormat="false" ht="12.75" hidden="false" customHeight="false" outlineLevel="0" collapsed="false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customFormat="false" ht="12.75" hidden="false" customHeight="false" outlineLevel="0" collapsed="false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customFormat="false" ht="12.75" hidden="false" customHeight="false" outlineLevel="0" collapsed="false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customFormat="false" ht="12.75" hidden="false" customHeight="false" outlineLevel="0" collapsed="false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customFormat="false" ht="12.75" hidden="false" customHeight="false" outlineLevel="0" collapsed="false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customFormat="false" ht="12.75" hidden="false" customHeight="false" outlineLevel="0" collapsed="false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customFormat="false" ht="12.75" hidden="false" customHeight="false" outlineLevel="0" collapsed="false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customFormat="false" ht="12.75" hidden="false" customHeight="false" outlineLevel="0" collapsed="false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customFormat="false" ht="12.75" hidden="false" customHeight="false" outlineLevel="0" collapsed="false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customFormat="false" ht="12.75" hidden="false" customHeight="false" outlineLevel="0" collapsed="false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</sheetData>
  <mergeCells count="1">
    <mergeCell ref="B7:M7"/>
  </mergeCells>
  <printOptions headings="false" gridLines="false" gridLinesSet="true" horizontalCentered="false" verticalCentered="false"/>
  <pageMargins left="0.2" right="0.259722222222222" top="0.170138888888889" bottom="0.2" header="0.511811023622047" footer="0.511811023622047"/>
  <pageSetup paperSize="7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2001-11-20T18:18:25Z</dcterms:created>
  <dc:creator>akanji</dc:creator>
  <dc:description/>
  <dc:language>en-US</dc:language>
  <cp:lastModifiedBy>akanji</cp:lastModifiedBy>
  <dcterms:modified xsi:type="dcterms:W3CDTF">2001-11-20T18:45:02Z</dcterms:modified>
  <cp:revision>0</cp:revision>
  <dc:subject/>
  <dc:title/>
</cp:coreProperties>
</file>