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TOTAL" sheetId="1" state="visible" r:id="rId3"/>
  </sheets>
  <definedNames>
    <definedName function="false" hidden="false" localSheetId="0" name="_xlnm.Print_Area" vbProcedure="false">'ENA TOTAL'!$A$1:$K$65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7" authorId="0">
      <text>
        <r>
          <rPr>
            <b val="true"/>
            <sz val="8"/>
            <color rgb="FF000000"/>
            <rFont val="Tahoma"/>
            <family val="0"/>
          </rPr>
          <t xml:space="preserve">Sheila Glover:
</t>
        </r>
        <r>
          <rPr>
            <sz val="8"/>
            <color rgb="FF000000"/>
            <rFont val="Tahoma"/>
            <family val="0"/>
          </rPr>
          <t xml:space="preserve">No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35</xdr:row>
                <xdr:rowOff>7</xdr:rowOff>
              </xdr:from>
              <xdr:to>
                <xdr:col>3</xdr:col>
                <xdr:colOff>12</xdr:colOff>
                <xdr:row>39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Sheila Glover:
</t>
        </r>
        <r>
          <rPr>
            <sz val="8"/>
            <color rgb="FF000000"/>
            <rFont val="Tahoma"/>
            <family val="0"/>
          </rPr>
          <t xml:space="preserve">No Estimate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36</xdr:row>
                <xdr:rowOff>7</xdr:rowOff>
              </xdr:from>
              <xdr:to>
                <xdr:col>3</xdr:col>
                <xdr:colOff>12</xdr:colOff>
                <xdr:row>40</xdr:row>
                <xdr:rowOff>13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Sheila Glover:
</t>
        </r>
        <r>
          <rPr>
            <sz val="8"/>
            <color rgb="FF000000"/>
            <rFont val="Tahoma"/>
            <family val="0"/>
          </rPr>
          <t xml:space="preserve">Assumption 3,900,000
(325,000/month)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20</xdr:colOff>
                <xdr:row>38</xdr:row>
                <xdr:rowOff>6</xdr:rowOff>
              </xdr:from>
              <xdr:to>
                <xdr:col>3</xdr:col>
                <xdr:colOff>12</xdr:colOff>
                <xdr:row>42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<sst xmlns="http://schemas.openxmlformats.org/spreadsheetml/2006/main" count="65" uniqueCount="53">
  <si>
    <t xml:space="preserve">ENA BUDGET DRIFT ANALYSIS FOR 2002</t>
  </si>
  <si>
    <t xml:space="preserve">ENA TOTAL FOR USD</t>
  </si>
  <si>
    <t xml:space="preserve">ENA</t>
  </si>
  <si>
    <t xml:space="preserve">PREPAY - ENA</t>
  </si>
  <si>
    <t xml:space="preserve">ENA TOTAL FOR CAD</t>
  </si>
  <si>
    <t xml:space="preserve">(All)</t>
  </si>
  <si>
    <t xml:space="preserve">(excl Prepay)</t>
  </si>
  <si>
    <t xml:space="preserve">(in CND$)</t>
  </si>
  <si>
    <t xml:space="preserve">(in USD$)</t>
  </si>
  <si>
    <t xml:space="preserve">USD</t>
  </si>
  <si>
    <t xml:space="preserve">CAD</t>
  </si>
  <si>
    <t xml:space="preserve">ERMS/MANUAL CF</t>
  </si>
  <si>
    <t xml:space="preserve">MTM Balance as of 9/10/2001</t>
  </si>
  <si>
    <t xml:space="preserve">MTM FOR MONTH (after liquidations)</t>
  </si>
  <si>
    <t xml:space="preserve">Total</t>
  </si>
  <si>
    <t xml:space="preserve">Total (in CND$)</t>
  </si>
  <si>
    <t xml:space="preserve">Monthly Average</t>
  </si>
  <si>
    <t xml:space="preserve">Estimate for 2002 from Books PV</t>
  </si>
  <si>
    <t xml:space="preserve">Monthly Average - adjusted</t>
  </si>
  <si>
    <t xml:space="preserve">Average Rate (see Note 1)</t>
  </si>
  <si>
    <t xml:space="preserve">Average Rate (Bank of Canada),( see Note 2)</t>
  </si>
  <si>
    <t xml:space="preserve">Estimated Drift USD</t>
  </si>
  <si>
    <t xml:space="preserve">Estimated Drift (in CND$)</t>
  </si>
  <si>
    <t xml:space="preserve">FX Forward Conversion Rate </t>
  </si>
  <si>
    <t xml:space="preserve">Canada (in USD)</t>
  </si>
  <si>
    <t xml:space="preserve">Estimated Drift (in USD)</t>
  </si>
  <si>
    <t xml:space="preserve"> Estimated Drift All Currencies</t>
  </si>
  <si>
    <t xml:space="preserve">Allocatable Drift</t>
  </si>
  <si>
    <t xml:space="preserve">Hedge Book</t>
  </si>
  <si>
    <t xml:space="preserve">3 mo Rho</t>
  </si>
  <si>
    <t xml:space="preserve">Broker Fee</t>
  </si>
  <si>
    <t xml:space="preserve">ERMS Discounting </t>
  </si>
  <si>
    <t xml:space="preserve">TOTAL ESTIMATED DRIFT</t>
  </si>
  <si>
    <t xml:space="preserve">2002 Estimate</t>
  </si>
  <si>
    <t xml:space="preserve">2002 Estimate per month</t>
  </si>
  <si>
    <t xml:space="preserve">2002 Estimated Costs:</t>
  </si>
  <si>
    <t xml:space="preserve">Revised</t>
  </si>
  <si>
    <t xml:space="preserve">   Directs 2002 Plan</t>
  </si>
  <si>
    <t xml:space="preserve">   Indirect Estimated</t>
  </si>
  <si>
    <t xml:space="preserve">TOTAL ESTIMATED COSTS</t>
  </si>
  <si>
    <t xml:space="preserve">Drift as of 8/31/2001</t>
  </si>
  <si>
    <t xml:space="preserve"> (Note:  Include other Business Units and Drift vs Benchmark</t>
  </si>
  <si>
    <t xml:space="preserve">Estimate  for 2001</t>
  </si>
  <si>
    <t xml:space="preserve">                benefit in 1st QTR 2001.)</t>
  </si>
  <si>
    <t xml:space="preserve">Note 1:</t>
  </si>
  <si>
    <t xml:space="preserve">Note 2:</t>
  </si>
  <si>
    <t xml:space="preserve">Average Rate Methodology:</t>
  </si>
  <si>
    <t xml:space="preserve">Avergae 1 mo libor future, CME, contract market yields for 2001</t>
  </si>
  <si>
    <t xml:space="preserve">Average 3 mos contract 2002</t>
  </si>
  <si>
    <t xml:space="preserve">Convert yield to bid rate (reduce by 2 bp)</t>
  </si>
  <si>
    <t xml:space="preserve">Basis adjustment</t>
  </si>
  <si>
    <t xml:space="preserve">   Subtract basis to Fed Funds (spread FF vs. Libor)</t>
  </si>
  <si>
    <t xml:space="preserve">Average rate for 2002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</si>
</sst>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.0000"/>
    <numFmt numFmtId="169" formatCode="#,##0"/>
    <numFmt numFmtId="170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14"/>
    <col collapsed="false" customWidth="true" hidden="false" outlineLevel="0" max="2" min="2" style="0" width="28.99"/>
    <col collapsed="false" customWidth="true" hidden="false" outlineLevel="0" max="3" min="3" style="0" width="19.56"/>
    <col collapsed="false" customWidth="true" hidden="false" outlineLevel="0" max="4" min="4" style="0" width="2.7"/>
    <col collapsed="false" customWidth="true" hidden="false" outlineLevel="0" max="5" min="5" style="0" width="22.28"/>
    <col collapsed="false" customWidth="true" hidden="false" outlineLevel="0" max="6" min="6" style="0" width="2.42"/>
    <col collapsed="false" customWidth="true" hidden="false" outlineLevel="0" max="7" min="7" style="0" width="20.7"/>
    <col collapsed="false" customWidth="true" hidden="false" outlineLevel="0" max="8" min="8" style="1" width="3.28"/>
    <col collapsed="false" customWidth="true" hidden="false" outlineLevel="0" max="9" min="9" style="0" width="28.56"/>
    <col collapsed="false" customWidth="true" hidden="false" outlineLevel="0" max="10" min="10" style="0" width="38.14"/>
    <col collapsed="false" customWidth="true" hidden="false" outlineLevel="0" max="11" min="11" style="1" width="2.8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3.5" hidden="false" customHeight="false" outlineLevel="0" collapsed="false">
      <c r="A3" s="4"/>
      <c r="B3" s="5" t="s">
        <v>1</v>
      </c>
      <c r="C3" s="5"/>
      <c r="D3" s="4"/>
      <c r="E3" s="5" t="s">
        <v>2</v>
      </c>
      <c r="F3" s="4"/>
      <c r="G3" s="5" t="s">
        <v>3</v>
      </c>
      <c r="H3" s="4"/>
      <c r="I3" s="5" t="s">
        <v>4</v>
      </c>
      <c r="J3" s="5"/>
      <c r="K3" s="4"/>
    </row>
    <row r="4" customFormat="false" ht="13.5" hidden="false" customHeight="false" outlineLevel="0" collapsed="false">
      <c r="A4" s="4"/>
      <c r="B4" s="6"/>
      <c r="C4" s="4"/>
      <c r="D4" s="4"/>
      <c r="E4" s="4"/>
      <c r="F4" s="4"/>
      <c r="G4" s="4"/>
      <c r="H4" s="4"/>
      <c r="I4" s="6"/>
      <c r="J4" s="6"/>
      <c r="K4" s="4"/>
    </row>
    <row r="5" customFormat="false" ht="12.75" hidden="false" customHeight="false" outlineLevel="0" collapsed="false">
      <c r="B5" s="7" t="s">
        <v>5</v>
      </c>
      <c r="C5" s="7" t="s">
        <v>6</v>
      </c>
      <c r="D5" s="8"/>
      <c r="E5" s="7"/>
      <c r="F5" s="8"/>
      <c r="G5" s="7"/>
      <c r="H5" s="9"/>
      <c r="I5" s="7" t="s">
        <v>7</v>
      </c>
      <c r="J5" s="7" t="s">
        <v>8</v>
      </c>
      <c r="K5" s="10"/>
    </row>
    <row r="6" customFormat="false" ht="12.75" hidden="false" customHeight="false" outlineLevel="0" collapsed="false">
      <c r="B6" s="11" t="s">
        <v>9</v>
      </c>
      <c r="C6" s="11" t="s">
        <v>9</v>
      </c>
      <c r="D6" s="8"/>
      <c r="E6" s="11" t="s">
        <v>9</v>
      </c>
      <c r="F6" s="8"/>
      <c r="G6" s="11" t="s">
        <v>9</v>
      </c>
      <c r="H6" s="9"/>
      <c r="I6" s="11" t="s">
        <v>10</v>
      </c>
      <c r="J6" s="11" t="s">
        <v>10</v>
      </c>
      <c r="K6" s="10"/>
    </row>
    <row r="7" customFormat="false" ht="13.5" hidden="false" customHeight="false" outlineLevel="0" collapsed="false">
      <c r="B7" s="12" t="s">
        <v>11</v>
      </c>
      <c r="C7" s="12" t="s">
        <v>11</v>
      </c>
      <c r="D7" s="8"/>
      <c r="E7" s="12" t="s">
        <v>11</v>
      </c>
      <c r="F7" s="8"/>
      <c r="G7" s="12" t="s">
        <v>11</v>
      </c>
      <c r="H7" s="9"/>
      <c r="I7" s="12" t="s">
        <v>11</v>
      </c>
      <c r="J7" s="12" t="s">
        <v>11</v>
      </c>
      <c r="K7" s="10"/>
    </row>
    <row r="9" customFormat="false" ht="12.75" hidden="false" customHeight="false" outlineLevel="0" collapsed="false">
      <c r="A9" s="13" t="s">
        <v>12</v>
      </c>
      <c r="B9" s="14" t="n">
        <f aca="false">+E9+G9</f>
        <v>-687011289.28</v>
      </c>
      <c r="C9" s="14" t="n">
        <f aca="false">+E9</f>
        <v>1142319578.34</v>
      </c>
      <c r="D9" s="14"/>
      <c r="E9" s="14" t="n">
        <v>1142319578.34</v>
      </c>
      <c r="F9" s="14"/>
      <c r="G9" s="14" t="n">
        <v>-1829330867.62</v>
      </c>
      <c r="H9" s="15"/>
      <c r="I9" s="14" t="n">
        <v>1955974812.7</v>
      </c>
      <c r="J9" s="14" t="n">
        <v>1246971237.86</v>
      </c>
      <c r="K9" s="15"/>
    </row>
    <row r="10" customFormat="false" ht="12.75" hidden="false" customHeight="false" outlineLevel="0" collapsed="false">
      <c r="B10" s="14"/>
      <c r="C10" s="14"/>
      <c r="D10" s="14"/>
      <c r="E10" s="14"/>
      <c r="F10" s="14"/>
      <c r="G10" s="14"/>
      <c r="H10" s="15"/>
      <c r="I10" s="14"/>
      <c r="J10" s="14"/>
      <c r="K10" s="15"/>
    </row>
    <row r="11" customFormat="false" ht="12.75" hidden="false" customHeight="false" outlineLevel="0" collapsed="false">
      <c r="A11" s="16" t="s">
        <v>13</v>
      </c>
      <c r="B11" s="14"/>
      <c r="C11" s="14"/>
      <c r="D11" s="14"/>
      <c r="E11" s="14"/>
      <c r="F11" s="14"/>
      <c r="G11" s="14"/>
      <c r="H11" s="15"/>
      <c r="I11" s="14"/>
      <c r="J11" s="14"/>
      <c r="K11" s="15"/>
    </row>
    <row r="12" customFormat="false" ht="12.75" hidden="false" customHeight="false" outlineLevel="0" collapsed="false">
      <c r="A12" s="17" t="n">
        <v>37287</v>
      </c>
      <c r="B12" s="14" t="n">
        <f aca="false">+E12+G12</f>
        <v>-596852642.44</v>
      </c>
      <c r="C12" s="14" t="n">
        <f aca="false">+E12</f>
        <v>821113614.32</v>
      </c>
      <c r="D12" s="14"/>
      <c r="E12" s="14" t="n">
        <v>821113614.32</v>
      </c>
      <c r="F12" s="14"/>
      <c r="G12" s="14" t="n">
        <v>-1417966256.76</v>
      </c>
      <c r="H12" s="15"/>
      <c r="I12" s="14" t="n">
        <v>1812843388.71</v>
      </c>
      <c r="J12" s="14" t="n">
        <v>1158231677.54</v>
      </c>
      <c r="K12" s="15"/>
    </row>
    <row r="13" customFormat="false" ht="12.75" hidden="false" customHeight="false" outlineLevel="0" collapsed="false">
      <c r="A13" s="17" t="n">
        <v>37315</v>
      </c>
      <c r="B13" s="14" t="n">
        <f aca="false">+E13+G13</f>
        <v>-553366818.72</v>
      </c>
      <c r="C13" s="14" t="n">
        <f aca="false">+E13</f>
        <v>831677436.98</v>
      </c>
      <c r="D13" s="14"/>
      <c r="E13" s="14" t="n">
        <v>831677436.98</v>
      </c>
      <c r="F13" s="14"/>
      <c r="G13" s="14" t="n">
        <v>-1385044255.7</v>
      </c>
      <c r="H13" s="15"/>
      <c r="I13" s="14" t="n">
        <v>1727917643.82</v>
      </c>
      <c r="J13" s="14" t="n">
        <v>1103971566.83</v>
      </c>
      <c r="K13" s="15"/>
    </row>
    <row r="14" customFormat="false" ht="12.75" hidden="false" customHeight="false" outlineLevel="0" collapsed="false">
      <c r="A14" s="17" t="n">
        <v>37346</v>
      </c>
      <c r="B14" s="14" t="n">
        <f aca="false">+E14+G14</f>
        <v>-737980794.98</v>
      </c>
      <c r="C14" s="14" t="n">
        <f aca="false">+E14</f>
        <v>610454925.18</v>
      </c>
      <c r="D14" s="14"/>
      <c r="E14" s="14" t="n">
        <v>610454925.18</v>
      </c>
      <c r="F14" s="14"/>
      <c r="G14" s="14" t="n">
        <v>-1348435720.16</v>
      </c>
      <c r="H14" s="15"/>
      <c r="I14" s="14" t="n">
        <v>1635370581.2</v>
      </c>
      <c r="J14" s="14" t="n">
        <v>1044843234.59</v>
      </c>
      <c r="K14" s="15"/>
    </row>
    <row r="15" customFormat="false" ht="12.75" hidden="false" customHeight="false" outlineLevel="0" collapsed="false">
      <c r="A15" s="17" t="n">
        <v>37376</v>
      </c>
      <c r="B15" s="14" t="n">
        <f aca="false">+E15+G15</f>
        <v>-736576233.06</v>
      </c>
      <c r="C15" s="14" t="n">
        <f aca="false">+E15</f>
        <v>577428308.38</v>
      </c>
      <c r="D15" s="14"/>
      <c r="E15" s="14" t="n">
        <v>577428308.38</v>
      </c>
      <c r="F15" s="14"/>
      <c r="G15" s="14" t="n">
        <v>-1314004541.44</v>
      </c>
      <c r="H15" s="15"/>
      <c r="I15" s="14" t="n">
        <v>1588151229.12</v>
      </c>
      <c r="J15" s="14" t="n">
        <v>1014674065.98</v>
      </c>
      <c r="K15" s="15"/>
    </row>
    <row r="16" customFormat="false" ht="12.75" hidden="false" customHeight="false" outlineLevel="0" collapsed="false">
      <c r="A16" s="17" t="n">
        <v>37407</v>
      </c>
      <c r="B16" s="14" t="n">
        <f aca="false">+E16+G16</f>
        <v>-665439082.84</v>
      </c>
      <c r="C16" s="14" t="n">
        <f aca="false">+E16</f>
        <v>612828253.84</v>
      </c>
      <c r="D16" s="14"/>
      <c r="E16" s="14" t="n">
        <v>612828253.84</v>
      </c>
      <c r="F16" s="14"/>
      <c r="G16" s="14" t="n">
        <v>-1278267336.68</v>
      </c>
      <c r="H16" s="15"/>
      <c r="I16" s="14" t="n">
        <v>1537517769.78</v>
      </c>
      <c r="J16" s="14" t="n">
        <v>982323921.3</v>
      </c>
      <c r="K16" s="15"/>
    </row>
    <row r="17" customFormat="false" ht="12.75" hidden="false" customHeight="false" outlineLevel="0" collapsed="false">
      <c r="A17" s="17" t="n">
        <v>37437</v>
      </c>
      <c r="B17" s="14" t="n">
        <f aca="false">+E17+G17</f>
        <v>-673959080.89</v>
      </c>
      <c r="C17" s="14" t="n">
        <f aca="false">+E17</f>
        <v>569573949.21</v>
      </c>
      <c r="D17" s="14"/>
      <c r="E17" s="14" t="n">
        <v>569573949.21</v>
      </c>
      <c r="F17" s="14"/>
      <c r="G17" s="14" t="n">
        <v>-1243533030.1</v>
      </c>
      <c r="H17" s="15"/>
      <c r="I17" s="14" t="n">
        <v>1488035334.02</v>
      </c>
      <c r="J17" s="14" t="n">
        <v>950709512.51</v>
      </c>
      <c r="K17" s="15"/>
    </row>
    <row r="18" customFormat="false" ht="12.75" hidden="false" customHeight="false" outlineLevel="0" collapsed="false">
      <c r="A18" s="17" t="n">
        <v>37468</v>
      </c>
      <c r="B18" s="14" t="n">
        <f aca="false">+E18+G18</f>
        <v>-619290349.15</v>
      </c>
      <c r="C18" s="14" t="n">
        <f aca="false">+E18</f>
        <v>593835083.65</v>
      </c>
      <c r="D18" s="14"/>
      <c r="E18" s="14" t="n">
        <v>593835083.65</v>
      </c>
      <c r="F18" s="14"/>
      <c r="G18" s="14" t="n">
        <v>-1213125432.8</v>
      </c>
      <c r="H18" s="15"/>
      <c r="I18" s="14" t="n">
        <v>1437315148.72</v>
      </c>
      <c r="J18" s="14" t="n">
        <v>918305604.05</v>
      </c>
      <c r="K18" s="15"/>
    </row>
    <row r="19" customFormat="false" ht="12.75" hidden="false" customHeight="false" outlineLevel="0" collapsed="false">
      <c r="A19" s="17" t="n">
        <v>37499</v>
      </c>
      <c r="B19" s="14" t="n">
        <f aca="false">+E19+G19</f>
        <v>-608076978.73</v>
      </c>
      <c r="C19" s="14" t="n">
        <f aca="false">+E19</f>
        <v>574499811.93</v>
      </c>
      <c r="D19" s="14"/>
      <c r="E19" s="14" t="n">
        <v>574499811.93</v>
      </c>
      <c r="F19" s="14"/>
      <c r="G19" s="14" t="n">
        <v>-1182576790.66</v>
      </c>
      <c r="H19" s="15"/>
      <c r="I19" s="14" t="n">
        <v>1386400719.81</v>
      </c>
      <c r="J19" s="14" t="n">
        <v>885778101.44</v>
      </c>
      <c r="K19" s="15"/>
    </row>
    <row r="20" customFormat="false" ht="12.75" hidden="false" customHeight="false" outlineLevel="0" collapsed="false">
      <c r="A20" s="17" t="n">
        <v>37529</v>
      </c>
      <c r="B20" s="14" t="n">
        <f aca="false">+E20+G20</f>
        <v>-592882938.33</v>
      </c>
      <c r="C20" s="14" t="n">
        <f aca="false">+E20</f>
        <v>559999204.57</v>
      </c>
      <c r="D20" s="14"/>
      <c r="E20" s="14" t="n">
        <v>559999204.57</v>
      </c>
      <c r="F20" s="14"/>
      <c r="G20" s="14" t="n">
        <v>-1152882142.9</v>
      </c>
      <c r="H20" s="15"/>
      <c r="I20" s="14" t="n">
        <v>1335695675.64</v>
      </c>
      <c r="J20" s="14" t="n">
        <v>853383999.5</v>
      </c>
      <c r="K20" s="15"/>
    </row>
    <row r="21" customFormat="false" ht="12.75" hidden="false" customHeight="false" outlineLevel="0" collapsed="false">
      <c r="A21" s="17" t="n">
        <v>37560</v>
      </c>
      <c r="B21" s="14" t="n">
        <f aca="false">+E21+G21</f>
        <v>-497488459.13</v>
      </c>
      <c r="C21" s="14" t="n">
        <f aca="false">+E21</f>
        <v>624571688.55</v>
      </c>
      <c r="D21" s="14"/>
      <c r="E21" s="14" t="n">
        <v>624571688.55</v>
      </c>
      <c r="F21" s="14"/>
      <c r="G21" s="14" t="n">
        <v>-1122060147.68</v>
      </c>
      <c r="H21" s="15"/>
      <c r="I21" s="14" t="n">
        <v>1285211363.25</v>
      </c>
      <c r="J21" s="14" t="n">
        <v>821130444.45</v>
      </c>
      <c r="K21" s="15"/>
    </row>
    <row r="22" customFormat="false" ht="12.75" hidden="false" customHeight="false" outlineLevel="0" collapsed="false">
      <c r="A22" s="17" t="n">
        <v>37590</v>
      </c>
      <c r="B22" s="14" t="n">
        <f aca="false">+E22+G22</f>
        <v>-431427218.18</v>
      </c>
      <c r="C22" s="14" t="n">
        <f aca="false">+E22</f>
        <v>660319306.4</v>
      </c>
      <c r="D22" s="14"/>
      <c r="E22" s="14" t="n">
        <v>660319306.4</v>
      </c>
      <c r="F22" s="14"/>
      <c r="G22" s="14" t="n">
        <v>-1091746524.58</v>
      </c>
      <c r="H22" s="15"/>
      <c r="I22" s="14" t="n">
        <v>1278304425.82</v>
      </c>
      <c r="J22" s="14" t="n">
        <v>816718313.98</v>
      </c>
      <c r="K22" s="15"/>
    </row>
    <row r="23" customFormat="false" ht="12.75" hidden="false" customHeight="false" outlineLevel="0" collapsed="false">
      <c r="A23" s="17" t="n">
        <v>37621</v>
      </c>
      <c r="B23" s="14" t="n">
        <f aca="false">+E23+G23</f>
        <v>-402048860.53</v>
      </c>
      <c r="C23" s="18" t="n">
        <f aca="false">+E23</f>
        <v>658236478.33</v>
      </c>
      <c r="D23" s="14"/>
      <c r="E23" s="14" t="n">
        <v>658236478.33</v>
      </c>
      <c r="F23" s="14"/>
      <c r="G23" s="14" t="n">
        <v>-1060285338.86</v>
      </c>
      <c r="H23" s="15"/>
      <c r="I23" s="18" t="n">
        <v>1271939417.12</v>
      </c>
      <c r="J23" s="14" t="n">
        <v>812651451.09</v>
      </c>
      <c r="K23" s="15"/>
    </row>
    <row r="24" customFormat="false" ht="12.75" hidden="false" customHeight="false" outlineLevel="0" collapsed="false">
      <c r="A24" s="17"/>
      <c r="B24" s="19" t="s">
        <v>14</v>
      </c>
      <c r="C24" s="14" t="n">
        <f aca="false">SUM(C12:C23)</f>
        <v>7694538061.34</v>
      </c>
      <c r="D24" s="14"/>
      <c r="E24" s="14"/>
      <c r="F24" s="14"/>
      <c r="G24" s="14"/>
      <c r="H24" s="15"/>
      <c r="I24" s="14" t="n">
        <f aca="false">SUM(I12:I23)</f>
        <v>17784702697.01</v>
      </c>
      <c r="J24" s="20" t="s">
        <v>15</v>
      </c>
      <c r="K24" s="15"/>
    </row>
    <row r="25" customFormat="false" ht="12.75" hidden="false" customHeight="false" outlineLevel="0" collapsed="false">
      <c r="A25" s="17"/>
      <c r="B25" s="19" t="s">
        <v>16</v>
      </c>
      <c r="C25" s="21" t="n">
        <f aca="false">C24/12</f>
        <v>641211505.111667</v>
      </c>
      <c r="D25" s="22"/>
      <c r="E25" s="22"/>
      <c r="F25" s="22"/>
      <c r="G25" s="22"/>
      <c r="I25" s="23" t="n">
        <f aca="false">I24/12</f>
        <v>1482058558.08417</v>
      </c>
      <c r="J25" s="20" t="s">
        <v>16</v>
      </c>
    </row>
    <row r="26" customFormat="false" ht="12.75" hidden="false" customHeight="false" outlineLevel="0" collapsed="false">
      <c r="A26" s="17"/>
      <c r="B26" s="19" t="s">
        <v>17</v>
      </c>
      <c r="C26" s="23"/>
      <c r="D26" s="23"/>
      <c r="E26" s="23"/>
      <c r="F26" s="23"/>
      <c r="G26" s="23"/>
      <c r="I26" s="23"/>
      <c r="J26" s="20"/>
    </row>
    <row r="27" customFormat="false" ht="12.75" hidden="false" customHeight="false" outlineLevel="0" collapsed="false">
      <c r="A27" s="17"/>
      <c r="B27" s="19" t="s">
        <v>2</v>
      </c>
      <c r="C27" s="24" t="n">
        <v>168889000</v>
      </c>
      <c r="D27" s="24"/>
      <c r="E27" s="24"/>
      <c r="F27" s="24"/>
      <c r="G27" s="24"/>
      <c r="I27" s="24" t="n">
        <v>48575000</v>
      </c>
      <c r="J27" s="20"/>
    </row>
    <row r="28" customFormat="false" ht="12.75" hidden="false" customHeight="false" outlineLevel="0" collapsed="false">
      <c r="A28" s="17"/>
      <c r="B28" s="19"/>
      <c r="C28" s="25"/>
      <c r="D28" s="26"/>
      <c r="E28" s="26"/>
      <c r="F28" s="26"/>
      <c r="G28" s="26"/>
      <c r="I28" s="21"/>
      <c r="J28" s="20"/>
    </row>
    <row r="29" customFormat="false" ht="12.75" hidden="false" customHeight="false" outlineLevel="0" collapsed="false">
      <c r="A29" s="17"/>
      <c r="B29" s="19" t="s">
        <v>18</v>
      </c>
      <c r="C29" s="22" t="n">
        <f aca="false">SUM(C25:C28)</f>
        <v>810100505.111667</v>
      </c>
      <c r="D29" s="22"/>
      <c r="E29" s="22"/>
      <c r="F29" s="22"/>
      <c r="G29" s="22"/>
      <c r="I29" s="23" t="n">
        <f aca="false">SUM(I25:I27)</f>
        <v>1530633558.08417</v>
      </c>
      <c r="J29" s="20"/>
    </row>
    <row r="30" customFormat="false" ht="12.75" hidden="false" customHeight="false" outlineLevel="0" collapsed="false">
      <c r="B30" s="19" t="s">
        <v>19</v>
      </c>
      <c r="C30" s="4" t="n">
        <v>0.027029</v>
      </c>
      <c r="D30" s="4"/>
      <c r="E30" s="4"/>
      <c r="F30" s="4"/>
      <c r="G30" s="4"/>
      <c r="I30" s="4" t="n">
        <v>0.033</v>
      </c>
      <c r="J30" s="20" t="s">
        <v>20</v>
      </c>
    </row>
    <row r="31" customFormat="false" ht="12.75" hidden="false" customHeight="false" outlineLevel="0" collapsed="false">
      <c r="B31" s="19" t="s">
        <v>21</v>
      </c>
      <c r="C31" s="23" t="n">
        <f aca="false">C29*C30</f>
        <v>21896206.5526632</v>
      </c>
      <c r="D31" s="23"/>
      <c r="E31" s="23"/>
      <c r="F31" s="23"/>
      <c r="G31" s="23"/>
      <c r="I31" s="23" t="n">
        <f aca="false">I29*I30</f>
        <v>50510907.4167775</v>
      </c>
      <c r="J31" s="20" t="s">
        <v>22</v>
      </c>
    </row>
    <row r="32" customFormat="false" ht="12.75" hidden="false" customHeight="false" outlineLevel="0" collapsed="false">
      <c r="I32" s="27" t="n">
        <v>1.573</v>
      </c>
      <c r="J32" s="0" t="s">
        <v>23</v>
      </c>
    </row>
    <row r="33" customFormat="false" ht="12.75" hidden="false" customHeight="false" outlineLevel="0" collapsed="false">
      <c r="B33" s="4" t="s">
        <v>24</v>
      </c>
      <c r="C33" s="28" t="n">
        <f aca="false">I33</f>
        <v>32111193.5262413</v>
      </c>
      <c r="D33" s="22"/>
      <c r="E33" s="22"/>
      <c r="F33" s="22"/>
      <c r="G33" s="22"/>
      <c r="I33" s="29" t="n">
        <f aca="false">I31/I32</f>
        <v>32111193.5262413</v>
      </c>
      <c r="J33" s="20" t="s">
        <v>25</v>
      </c>
    </row>
    <row r="34" customFormat="false" ht="13.5" hidden="false" customHeight="false" outlineLevel="0" collapsed="false">
      <c r="B34" s="30" t="s">
        <v>26</v>
      </c>
      <c r="C34" s="31" t="n">
        <f aca="false">SUM(C31:C33)</f>
        <v>54007400.0789045</v>
      </c>
      <c r="D34" s="22"/>
      <c r="E34" s="22"/>
      <c r="F34" s="22"/>
      <c r="G34" s="22"/>
      <c r="I34" s="19"/>
    </row>
    <row r="35" customFormat="false" ht="13.5" hidden="false" customHeight="false" outlineLevel="0" collapsed="false">
      <c r="C35" s="22"/>
      <c r="D35" s="22"/>
      <c r="E35" s="22"/>
      <c r="F35" s="22"/>
      <c r="G35" s="22"/>
      <c r="I35" s="19"/>
    </row>
    <row r="36" customFormat="false" ht="12.75" hidden="false" customHeight="false" outlineLevel="0" collapsed="false">
      <c r="B36" s="20" t="s">
        <v>27</v>
      </c>
      <c r="C36" s="22"/>
      <c r="D36" s="22"/>
      <c r="E36" s="22"/>
      <c r="F36" s="22"/>
      <c r="G36" s="22"/>
      <c r="I36" s="19"/>
    </row>
    <row r="37" customFormat="false" ht="12.75" hidden="false" customHeight="false" outlineLevel="0" collapsed="false">
      <c r="B37" s="19" t="s">
        <v>28</v>
      </c>
      <c r="D37" s="22"/>
      <c r="E37" s="22"/>
      <c r="F37" s="22"/>
      <c r="G37" s="22"/>
      <c r="I37" s="19"/>
    </row>
    <row r="38" customFormat="false" ht="12.75" hidden="false" customHeight="false" outlineLevel="0" collapsed="false">
      <c r="B38" s="19" t="s">
        <v>29</v>
      </c>
      <c r="D38" s="22"/>
      <c r="E38" s="22"/>
      <c r="F38" s="22"/>
      <c r="G38" s="22"/>
      <c r="I38" s="19"/>
    </row>
    <row r="39" customFormat="false" ht="12.75" hidden="false" customHeight="false" outlineLevel="0" collapsed="false">
      <c r="B39" s="19" t="s">
        <v>30</v>
      </c>
      <c r="C39" s="14" t="n">
        <f aca="false">-(120000*12*0.418)</f>
        <v>-601920</v>
      </c>
      <c r="D39" s="22"/>
      <c r="E39" s="22"/>
      <c r="F39" s="22"/>
      <c r="G39" s="22"/>
      <c r="I39" s="19"/>
    </row>
    <row r="40" customFormat="false" ht="12.75" hidden="false" customHeight="false" outlineLevel="0" collapsed="false">
      <c r="B40" s="32" t="s">
        <v>31</v>
      </c>
      <c r="C40" s="21" t="n">
        <f aca="false">-(325000*12*0.868)</f>
        <v>-3385200</v>
      </c>
      <c r="D40" s="22"/>
      <c r="E40" s="22"/>
      <c r="F40" s="22"/>
      <c r="G40" s="22"/>
      <c r="I40" s="19"/>
    </row>
    <row r="41" customFormat="false" ht="12.75" hidden="false" customHeight="false" outlineLevel="0" collapsed="false">
      <c r="B41" s="32"/>
      <c r="C41" s="22" t="n">
        <f aca="false">SUM(C37:C40)</f>
        <v>-3987120</v>
      </c>
      <c r="D41" s="22"/>
      <c r="E41" s="22"/>
      <c r="F41" s="22"/>
      <c r="G41" s="22"/>
      <c r="I41" s="19"/>
    </row>
    <row r="42" customFormat="false" ht="12.75" hidden="false" customHeight="false" outlineLevel="0" collapsed="false">
      <c r="B42" s="32"/>
      <c r="C42" s="22"/>
      <c r="D42" s="22"/>
      <c r="E42" s="22"/>
      <c r="F42" s="22"/>
      <c r="G42" s="22"/>
      <c r="I42" s="19"/>
    </row>
    <row r="43" customFormat="false" ht="13.5" hidden="false" customHeight="false" outlineLevel="0" collapsed="false">
      <c r="B43" s="33" t="s">
        <v>32</v>
      </c>
      <c r="C43" s="34" t="n">
        <f aca="false">+C41+C34</f>
        <v>50020280.0789045</v>
      </c>
      <c r="D43" s="22"/>
      <c r="E43" s="22"/>
      <c r="F43" s="22"/>
      <c r="G43" s="22"/>
      <c r="I43" s="19"/>
    </row>
    <row r="44" customFormat="false" ht="13.5" hidden="false" customHeight="false" outlineLevel="0" collapsed="false">
      <c r="B44" s="33"/>
      <c r="C44" s="22"/>
      <c r="D44" s="22"/>
      <c r="E44" s="22"/>
      <c r="F44" s="22"/>
      <c r="G44" s="22"/>
      <c r="I44" s="19"/>
    </row>
    <row r="45" customFormat="false" ht="12.75" hidden="false" customHeight="false" outlineLevel="0" collapsed="false">
      <c r="B45" s="0" t="s">
        <v>33</v>
      </c>
      <c r="C45" s="35" t="n">
        <v>50000000</v>
      </c>
      <c r="D45" s="35"/>
      <c r="E45" s="35"/>
      <c r="F45" s="35"/>
      <c r="G45" s="35"/>
      <c r="I45" s="19"/>
    </row>
    <row r="46" customFormat="false" ht="12.75" hidden="false" customHeight="false" outlineLevel="0" collapsed="false">
      <c r="B46" s="0" t="s">
        <v>34</v>
      </c>
      <c r="C46" s="14" t="n">
        <v>4100000</v>
      </c>
      <c r="D46" s="14"/>
      <c r="E46" s="14"/>
      <c r="F46" s="14"/>
      <c r="G46" s="14"/>
      <c r="I46" s="19"/>
    </row>
    <row r="47" customFormat="false" ht="12.75" hidden="false" customHeight="false" outlineLevel="0" collapsed="false">
      <c r="C47" s="14"/>
      <c r="D47" s="14"/>
      <c r="E47" s="14"/>
      <c r="F47" s="14"/>
      <c r="G47" s="14"/>
      <c r="I47" s="19"/>
    </row>
    <row r="48" customFormat="false" ht="12.75" hidden="false" customHeight="false" outlineLevel="0" collapsed="false">
      <c r="B48" s="36" t="s">
        <v>35</v>
      </c>
      <c r="C48" s="14"/>
      <c r="D48" s="14"/>
      <c r="E48" s="37" t="s">
        <v>36</v>
      </c>
      <c r="F48" s="14"/>
      <c r="G48" s="14"/>
      <c r="I48" s="19"/>
    </row>
    <row r="49" customFormat="false" ht="12.75" hidden="false" customHeight="false" outlineLevel="0" collapsed="false">
      <c r="B49" s="0" t="s">
        <v>37</v>
      </c>
      <c r="C49" s="14" t="n">
        <v>1923989.66285078</v>
      </c>
      <c r="D49" s="14"/>
      <c r="E49" s="14" t="n">
        <v>1869957</v>
      </c>
      <c r="F49" s="14"/>
      <c r="G49" s="14"/>
      <c r="I49" s="19"/>
    </row>
    <row r="50" customFormat="false" ht="12.75" hidden="false" customHeight="false" outlineLevel="0" collapsed="false">
      <c r="B50" s="0" t="s">
        <v>38</v>
      </c>
      <c r="C50" s="14" t="n">
        <v>1497242.4329373</v>
      </c>
      <c r="E50" s="14" t="n">
        <v>2681250</v>
      </c>
    </row>
    <row r="51" customFormat="false" ht="13.5" hidden="false" customHeight="false" outlineLevel="0" collapsed="false">
      <c r="B51" s="19" t="s">
        <v>39</v>
      </c>
      <c r="C51" s="38" t="n">
        <f aca="false">SUM(C49:C50)</f>
        <v>3421232.09578808</v>
      </c>
      <c r="E51" s="38" t="n">
        <f aca="false">SUM(E49:E50)</f>
        <v>4551207</v>
      </c>
    </row>
    <row r="52" customFormat="false" ht="13.5" hidden="false" customHeight="false" outlineLevel="0" collapsed="false"/>
    <row r="54" customFormat="false" ht="12.75" hidden="false" customHeight="false" outlineLevel="0" collapsed="false">
      <c r="A54" s="39" t="s">
        <v>40</v>
      </c>
      <c r="B54" s="40"/>
      <c r="C54" s="41" t="n">
        <v>122.638</v>
      </c>
      <c r="D54" s="41" t="s">
        <v>41</v>
      </c>
      <c r="E54" s="41"/>
      <c r="F54" s="41"/>
      <c r="G54" s="41"/>
      <c r="H54" s="42"/>
      <c r="I54" s="43"/>
      <c r="J54" s="40"/>
      <c r="K54" s="44"/>
    </row>
    <row r="55" customFormat="false" ht="12.75" hidden="false" customHeight="false" outlineLevel="0" collapsed="false">
      <c r="A55" s="45" t="s">
        <v>42</v>
      </c>
      <c r="B55" s="46"/>
      <c r="C55" s="47" t="n">
        <f aca="false">(122.638)+(9.469*4)</f>
        <v>160.514</v>
      </c>
      <c r="D55" s="47" t="s">
        <v>43</v>
      </c>
      <c r="E55" s="47"/>
      <c r="F55" s="47"/>
      <c r="G55" s="47"/>
      <c r="H55" s="48"/>
      <c r="I55" s="46"/>
      <c r="J55" s="46"/>
      <c r="K55" s="49"/>
    </row>
    <row r="56" customFormat="false" ht="12.75" hidden="false" customHeight="false" outlineLevel="0" collapsed="false">
      <c r="A56" s="50"/>
      <c r="B56" s="36"/>
      <c r="C56" s="36"/>
      <c r="D56" s="36"/>
      <c r="E56" s="36"/>
      <c r="F56" s="36"/>
      <c r="G56" s="36"/>
      <c r="H56" s="51"/>
      <c r="I56" s="36"/>
      <c r="J56" s="36"/>
      <c r="K56" s="52"/>
    </row>
    <row r="58" customFormat="false" ht="12.75" hidden="false" customHeight="false" outlineLevel="0" collapsed="false">
      <c r="A58" s="39" t="s">
        <v>44</v>
      </c>
      <c r="B58" s="40"/>
      <c r="C58" s="53"/>
      <c r="D58" s="46"/>
      <c r="E58" s="46"/>
      <c r="F58" s="46"/>
      <c r="G58" s="46"/>
      <c r="I58" s="39" t="s">
        <v>45</v>
      </c>
      <c r="J58" s="53"/>
    </row>
    <row r="59" customFormat="false" ht="12.75" hidden="false" customHeight="false" outlineLevel="0" collapsed="false">
      <c r="A59" s="54" t="s">
        <v>46</v>
      </c>
      <c r="B59" s="46"/>
      <c r="C59" s="55"/>
      <c r="D59" s="46"/>
      <c r="E59" s="46"/>
      <c r="F59" s="46"/>
      <c r="G59" s="46"/>
      <c r="I59" s="54" t="s">
        <v>46</v>
      </c>
      <c r="J59" s="55"/>
    </row>
    <row r="60" customFormat="false" ht="12.75" hidden="false" customHeight="false" outlineLevel="0" collapsed="false">
      <c r="A60" s="56" t="s">
        <v>47</v>
      </c>
      <c r="B60" s="46"/>
      <c r="C60" s="57" t="n">
        <v>2.9229</v>
      </c>
      <c r="D60" s="47"/>
      <c r="E60" s="47"/>
      <c r="F60" s="47"/>
      <c r="G60" s="47"/>
      <c r="I60" s="45" t="s">
        <v>48</v>
      </c>
      <c r="J60" s="55" t="n">
        <v>3.42</v>
      </c>
    </row>
    <row r="61" customFormat="false" ht="12.75" hidden="false" customHeight="false" outlineLevel="0" collapsed="false">
      <c r="A61" s="45" t="s">
        <v>49</v>
      </c>
      <c r="B61" s="46"/>
      <c r="C61" s="57" t="n">
        <v>2.9029</v>
      </c>
      <c r="D61" s="47"/>
      <c r="E61" s="47"/>
      <c r="F61" s="47"/>
      <c r="G61" s="47"/>
      <c r="I61" s="45" t="s">
        <v>50</v>
      </c>
      <c r="J61" s="58" t="n">
        <v>0.12</v>
      </c>
    </row>
    <row r="62" customFormat="false" ht="12.75" hidden="false" customHeight="false" outlineLevel="0" collapsed="false">
      <c r="A62" s="45" t="s">
        <v>51</v>
      </c>
      <c r="B62" s="46"/>
      <c r="C62" s="59" t="n">
        <v>0.2</v>
      </c>
      <c r="D62" s="47"/>
      <c r="E62" s="47"/>
      <c r="F62" s="47"/>
      <c r="G62" s="47"/>
      <c r="I62" s="45"/>
      <c r="J62" s="55" t="n">
        <f aca="false">J60-J61</f>
        <v>3.3</v>
      </c>
    </row>
    <row r="63" customFormat="false" ht="12.75" hidden="false" customHeight="false" outlineLevel="0" collapsed="false">
      <c r="A63" s="50"/>
      <c r="B63" s="36" t="s">
        <v>52</v>
      </c>
      <c r="C63" s="59" t="n">
        <f aca="false">C61-C62</f>
        <v>2.7029</v>
      </c>
      <c r="D63" s="47"/>
      <c r="E63" s="47"/>
      <c r="F63" s="47"/>
      <c r="G63" s="47"/>
      <c r="I63" s="50"/>
      <c r="J63" s="58"/>
    </row>
    <row r="64" customFormat="false" ht="12.75" hidden="false" customHeight="false" outlineLevel="0" collapsed="false">
      <c r="C64" s="4"/>
      <c r="D64" s="4"/>
      <c r="E64" s="4"/>
      <c r="F64" s="4"/>
      <c r="G64" s="4"/>
      <c r="I64" s="46"/>
      <c r="J64" s="32"/>
    </row>
    <row r="65" customFormat="false" ht="12.75" hidden="false" customHeight="false" outlineLevel="0" collapsed="false">
      <c r="I65" s="60"/>
      <c r="J65" s="61"/>
    </row>
    <row r="66" customFormat="false" ht="12.75" hidden="false" customHeight="false" outlineLevel="0" collapsed="false">
      <c r="I66" s="46"/>
      <c r="J66" s="46"/>
    </row>
  </sheetData>
  <mergeCells count="3">
    <mergeCell ref="A1:K1"/>
    <mergeCell ref="B3:C3"/>
    <mergeCell ref="I3:J3"/>
  </mergeCells>
  <printOptions headings="false" gridLines="false" gridLinesSet="true" horizontalCentered="false" verticalCentered="false"/>
  <pageMargins left="0.229861111111111" right="0.229861111111111" top="1.12013888888889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2001-09-28T18:19:31Z</dcterms:created>
  <dc:creator>Sheila Glover</dc:creator>
  <dc:description/>
  <dc:language>en-US</dc:language>
  <cp:lastModifiedBy>Sheila Glover</cp:lastModifiedBy>
  <dcterms:modified xsi:type="dcterms:W3CDTF">2001-10-23T11:05:44Z</dcterms:modified>
  <cp:revision>0</cp:revision>
  <dc:subject/>
  <dc:title/>
</cp:coreProperties>
</file>