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<sst xmlns="http://schemas.openxmlformats.org/spreadsheetml/2006/main" count="643" uniqueCount="94">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</sst>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37187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17.07593</v>
      </c>
      <c r="O12" s="48" t="n">
        <f aca="false">SUM(O14+O15+O20)</f>
        <v>113.59312</v>
      </c>
      <c r="P12" s="48" t="n">
        <f aca="false">SUM(P14+P15+P20)</f>
        <v>-778.438294352404</v>
      </c>
      <c r="Q12" s="48" t="n">
        <f aca="false">SUM(Q14+Q15+Q20)</f>
        <v>-731.686090011923</v>
      </c>
      <c r="R12" s="48" t="n">
        <f aca="false">SUM(R14+R15+R20)</f>
        <v>20674.2724032319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12.805</v>
      </c>
      <c r="P15" s="65" t="n">
        <f aca="false">INDEX('Plant Manager'!$A$6:$W$500,MATCH(Summary!$B$8,'Plant Manager'!$A$6:$A$500,0),21)</f>
        <v>12.805</v>
      </c>
      <c r="Q15" s="65" t="n">
        <f aca="false">INDEX('Plant Manager'!$A$6:$W$500,MATCH(Summary!$B$8,'Plant Manager'!$A$6:$A$500,0),22)</f>
        <v>12.805</v>
      </c>
      <c r="R15" s="65" t="n">
        <f aca="false">INDEX('Plant Manager'!$A$6:$W$500,MATCH(Summary!$B$8,'Plant Manager'!$A$6:$A$500,0),23)</f>
        <v>-24.42165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165.35479</v>
      </c>
      <c r="K20" s="55"/>
      <c r="L20" s="53"/>
      <c r="M20" s="57"/>
      <c r="N20" s="48" t="n">
        <f aca="false">SUBTOTAL(9,N22:N24)</f>
        <v>17.07593</v>
      </c>
      <c r="O20" s="48" t="n">
        <f aca="false">SUBTOTAL(9,O22:O24)</f>
        <v>100.78812</v>
      </c>
      <c r="P20" s="48" t="n">
        <f aca="false">SUBTOTAL(9,P22:P24)</f>
        <v>-791.243294352404</v>
      </c>
      <c r="Q20" s="48" t="n">
        <f aca="false">SUBTOTAL(9,Q22:Q24)</f>
        <v>-744.491090011923</v>
      </c>
      <c r="R20" s="48" t="n">
        <f aca="false">SUBTOTAL(9,R22:R24)</f>
        <v>22920.0668060444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-17.0366686223197</v>
      </c>
      <c r="E22" s="72" t="s">
        <v>25</v>
      </c>
      <c r="F22" s="54"/>
      <c r="G22" s="71" t="n">
        <f aca="false">G29+G32</f>
        <v>4.50186347622738</v>
      </c>
      <c r="H22" s="73" t="s">
        <v>26</v>
      </c>
      <c r="I22" s="55"/>
      <c r="J22" s="74" t="n">
        <f aca="false">J26</f>
        <v>62.243</v>
      </c>
      <c r="K22" s="55"/>
      <c r="L22" s="73" t="n">
        <v>2000</v>
      </c>
      <c r="M22" s="57"/>
      <c r="N22" s="65" t="n">
        <f aca="false">N29+N32</f>
        <v>-6.028</v>
      </c>
      <c r="O22" s="65" t="n">
        <f aca="false">O29+O32</f>
        <v>-11.537</v>
      </c>
      <c r="P22" s="65" t="n">
        <f aca="false">P29+P32</f>
        <v>-96.87</v>
      </c>
      <c r="Q22" s="65" t="n">
        <f aca="false">Q29+Q32</f>
        <v>-25.137</v>
      </c>
      <c r="R22" s="65" t="n">
        <f aca="false">R29+R32</f>
        <v>-430.28256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1.79131269303738</v>
      </c>
      <c r="E23" s="73" t="s">
        <v>28</v>
      </c>
      <c r="F23" s="54"/>
      <c r="G23" s="75" t="n">
        <f aca="false">INDEX('SC Total Power'!$A$6:$W$500,MATCH(Summary!$B$8,'SC Total Power'!$A$6:$A$500,0),17)</f>
        <v>0.442484895906509</v>
      </c>
      <c r="H23" s="73" t="s">
        <v>29</v>
      </c>
      <c r="I23" s="55"/>
      <c r="J23" s="74" t="n">
        <f aca="false">J39</f>
        <v>164.4295</v>
      </c>
      <c r="K23" s="55"/>
      <c r="L23" s="73" t="n">
        <v>5000</v>
      </c>
      <c r="M23" s="57"/>
      <c r="N23" s="65" t="n">
        <f aca="false">N39</f>
        <v>23.10393</v>
      </c>
      <c r="O23" s="65" t="n">
        <f aca="false">O39</f>
        <v>112.32512</v>
      </c>
      <c r="P23" s="65" t="n">
        <f aca="false">P39</f>
        <v>-694.373294352404</v>
      </c>
      <c r="Q23" s="65" t="n">
        <f aca="false">Q39</f>
        <v>-719.354090011923</v>
      </c>
      <c r="R23" s="65" t="n">
        <f aca="false">R39</f>
        <v>23789.3363660444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62.243</v>
      </c>
      <c r="K26" s="44"/>
      <c r="L26" s="47"/>
      <c r="M26" s="45"/>
      <c r="N26" s="48" t="n">
        <f aca="false">SUM(N28)</f>
        <v>-6.028</v>
      </c>
      <c r="O26" s="48" t="n">
        <f aca="false">SUM(O28)</f>
        <v>-11.537</v>
      </c>
      <c r="P26" s="48" t="n">
        <f aca="false">SUM(P28)</f>
        <v>-96.87</v>
      </c>
      <c r="Q26" s="48" t="n">
        <f aca="false">SUM(Q28)</f>
        <v>-25.137</v>
      </c>
      <c r="R26" s="48" t="n">
        <f aca="false">SUM(R28)</f>
        <v>-430.28256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62.243</v>
      </c>
      <c r="K28" s="55"/>
      <c r="L28" s="79"/>
      <c r="M28" s="51"/>
      <c r="N28" s="80" t="n">
        <f aca="false">SUM(+N29+N32+N34)</f>
        <v>-6.028</v>
      </c>
      <c r="O28" s="80" t="n">
        <f aca="false">SUM(+O29+O32+O34)</f>
        <v>-11.537</v>
      </c>
      <c r="P28" s="80" t="n">
        <f aca="false">SUM(+P29+P32+P34)</f>
        <v>-96.87</v>
      </c>
      <c r="Q28" s="80" t="n">
        <f aca="false">SUM(+Q29+Q32+Q34)</f>
        <v>-25.137</v>
      </c>
      <c r="R28" s="80" t="n">
        <f aca="false">SUM(+R29+R32+R34)</f>
        <v>-430.28256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-17.0366686223197</v>
      </c>
      <c r="E29" s="82"/>
      <c r="F29" s="54" t="s">
        <v>21</v>
      </c>
      <c r="G29" s="71" t="n">
        <f aca="false">SUM(G30:G31)</f>
        <v>4.50186347622738</v>
      </c>
      <c r="H29" s="53"/>
      <c r="I29" s="55" t="s">
        <v>21</v>
      </c>
      <c r="J29" s="67" t="n">
        <f aca="false">INDEX('RAC V@r Total'!$A$6:$Z$500,MATCH(Summary!$B$8,'RAC V@r Total'!$A$6:$A$500,0),20)</f>
        <v>62.243</v>
      </c>
      <c r="K29" s="55"/>
      <c r="L29" s="83"/>
      <c r="M29" s="57"/>
      <c r="N29" s="65" t="n">
        <f aca="false">SUM(N30:N31)</f>
        <v>-6.028</v>
      </c>
      <c r="O29" s="65" t="n">
        <f aca="false">SUM(O30:O31)</f>
        <v>-11.539</v>
      </c>
      <c r="P29" s="65" t="n">
        <f aca="false">SUM(P30:P31)</f>
        <v>-96.884</v>
      </c>
      <c r="Q29" s="65" t="n">
        <f aca="false">SUM(Q30:Q31)</f>
        <v>89.585</v>
      </c>
      <c r="R29" s="65" t="n">
        <f aca="false">SUM(R30:R31)</f>
        <v>1218.50744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0.00577911360000001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-6.028</v>
      </c>
      <c r="O30" s="91" t="n">
        <f aca="false">'ARG Gas IM'!T3-O34</f>
        <v>-11.537</v>
      </c>
      <c r="P30" s="91" t="n">
        <f aca="false">INDEX('ARG Gas IM'!$A$6:$W$500,MATCH(Summary!$B$8,'ARG Gas IM'!$A$6:$A$500,0),21)-P34</f>
        <v>-35.776</v>
      </c>
      <c r="Q30" s="91" t="n">
        <f aca="false">INDEX('ARG Gas IM'!$A$6:$W$500,MATCH(Summary!$B$8,'ARG Gas IM'!$A$6:$A$500,0),22)-Q34</f>
        <v>-29.115</v>
      </c>
      <c r="R30" s="92" t="n">
        <f aca="false">INDEX('ARG Gas IM'!$A$6:$W$500,MATCH(Summary!$B$8,'ARG Gas IM'!$A$6:$A$500,0),23)-R34</f>
        <v>-493.12756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-17.0424477359197</v>
      </c>
      <c r="E31" s="87"/>
      <c r="F31" s="88"/>
      <c r="G31" s="86" t="n">
        <f aca="false">INDEX('ARG Gas Firm'!$A$6:$W$500,MATCH(Summary!$B$8,'ARG Gas Firm'!$A$6:$A$500,0),17)</f>
        <v>4.50186347622738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-0.002</v>
      </c>
      <c r="P31" s="91" t="n">
        <f aca="false">INDEX('ARG Gas Firm'!$A$6:$W$500,MATCH(Summary!$B$8,'ARG Gas Firm'!$A$6:$A$500,0),21)</f>
        <v>-61.108</v>
      </c>
      <c r="Q31" s="91" t="n">
        <f aca="false">INDEX('ARG Gas Firm'!$A$6:$W$500,MATCH(Summary!$B$8,'ARG Gas Firm'!$A$6:$A$500,0),22)</f>
        <v>118.7</v>
      </c>
      <c r="R31" s="92" t="n">
        <f aca="false">INDEX('ARG Gas Firm'!$A$6:$W$500,MATCH(Summary!$B$8,'ARG Gas Firm'!$A$6:$A$500,0),23)</f>
        <v>1711.635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0.014</v>
      </c>
      <c r="Q32" s="65" t="n">
        <f aca="false">INDEX('ARG Gas Transport'!$A$6:$W$500,MATCH(Summary!$B$8,'ARG Gas Transport'!$A$6:$A$500,0),22)</f>
        <v>-114.722</v>
      </c>
      <c r="R32" s="97" t="n">
        <f aca="false">INDEX('ARG Gas Transport'!$A$6:$W$500,MATCH(Summary!$B$8,'ARG Gas Transport'!$A$6:$A$500,0),23)</f>
        <v>-1648.79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164.4295</v>
      </c>
      <c r="K39" s="44"/>
      <c r="L39" s="47"/>
      <c r="M39" s="45"/>
      <c r="N39" s="48" t="n">
        <f aca="false">N41+N48</f>
        <v>23.10393</v>
      </c>
      <c r="O39" s="48" t="n">
        <f aca="false">O41+O48</f>
        <v>112.32512</v>
      </c>
      <c r="P39" s="48" t="n">
        <f aca="false">P41+P48</f>
        <v>-694.373294352404</v>
      </c>
      <c r="Q39" s="48" t="n">
        <f aca="false">Q41+Q48</f>
        <v>-719.354090011923</v>
      </c>
      <c r="R39" s="48" t="n">
        <f aca="false">R41+R48</f>
        <v>23789.3363660444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1.72609376119611</v>
      </c>
      <c r="E41" s="53"/>
      <c r="F41" s="51"/>
      <c r="G41" s="75" t="n">
        <f aca="false">INDEX('Arg Total Power'!$A$6:$W$500,MATCH(Summary!$B$8,'Arg Total Power'!$A$6:$A$500,0),17)</f>
        <v>0.419850473083227</v>
      </c>
      <c r="H41" s="82"/>
      <c r="I41" s="55"/>
      <c r="J41" s="67" t="n">
        <f aca="false">INDEX('RAC V@r Total'!$A$6:$Z$500,MATCH(Summary!$B$8,'RAC V@r Total'!$A$6:$A$500,0),19)</f>
        <v>429.44926</v>
      </c>
      <c r="K41" s="55"/>
      <c r="L41" s="79"/>
      <c r="M41" s="51"/>
      <c r="N41" s="80" t="n">
        <f aca="false">N42+N45</f>
        <v>15.373</v>
      </c>
      <c r="O41" s="80" t="n">
        <f aca="false">O42+O45</f>
        <v>47.982</v>
      </c>
      <c r="P41" s="80" t="n">
        <f aca="false">P42+P45</f>
        <v>126.444</v>
      </c>
      <c r="Q41" s="80" t="n">
        <f aca="false">Q42+Q45</f>
        <v>128.911</v>
      </c>
      <c r="R41" s="80" t="n">
        <f aca="false">R42+R45+R46</f>
        <v>1951.0397604178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-0.211489594050772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12.306</v>
      </c>
      <c r="O42" s="65" t="n">
        <f aca="false">O43+O44</f>
        <v>49.304</v>
      </c>
      <c r="P42" s="65" t="n">
        <f aca="false">P43+P44</f>
        <v>121.968</v>
      </c>
      <c r="Q42" s="65" t="n">
        <f aca="false">Q43+Q44</f>
        <v>122.12</v>
      </c>
      <c r="R42" s="65" t="n">
        <f aca="false">R43+R44</f>
        <v>1923.2877004178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-0.151844714219497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1.413</v>
      </c>
      <c r="O43" s="91" t="n">
        <f aca="false">'EZE Power Trading'!T$3</f>
        <v>9.316</v>
      </c>
      <c r="P43" s="91" t="n">
        <f aca="false">INDEX('EZE Power Trading'!$A$6:$W$500,MATCH(Summary!$B$8,'EZE Power Trading'!$A$6:$A$500,0),21)</f>
        <v>32.408</v>
      </c>
      <c r="Q43" s="91" t="n">
        <f aca="false">INDEX('EZE Power Trading'!$A$6:$W$500,MATCH(Summary!$B$8,'EZE Power Trading'!$A$6:$A$500,0),22)</f>
        <v>32.688</v>
      </c>
      <c r="R43" s="92" t="n">
        <f aca="false">(INDEX('EZE Power Trading'!$A$6:$W$500,MATCH(Summary!$B$8,'EZE Power Trading'!$A$6:$A$500,0),23))-R46</f>
        <v>763.432830417803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-0.0596448798312748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10.893</v>
      </c>
      <c r="O44" s="91" t="n">
        <f aca="false">'Rio Cuarto Power Trading'!T$3</f>
        <v>39.988</v>
      </c>
      <c r="P44" s="91" t="n">
        <f aca="false">INDEX('Rio Cuarto Power Trading'!$A$6:$W$500,MATCH(Summary!$B$8,'Rio Cuarto Power Trading'!$A$6:$A$500,0),21)</f>
        <v>89.56</v>
      </c>
      <c r="Q44" s="91" t="n">
        <f aca="false">INDEX('Rio Cuarto Power Trading'!$A$6:$W$500,MATCH(Summary!$B$8,'Rio Cuarto Power Trading'!$A$6:$A$500,0),22)</f>
        <v>89.432</v>
      </c>
      <c r="R44" s="92" t="n">
        <f aca="false">INDEX('Rio Cuarto Power Trading'!$A$6:$W$500,MATCH(Summary!$B$8,'Rio Cuarto Power Trading'!$A$6:$A$500,0),23)</f>
        <v>1159.85487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1.93758335524688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3.067</v>
      </c>
      <c r="O45" s="65" t="n">
        <f aca="false">'Modesto Maranzana Power'!T$3</f>
        <v>-1.322</v>
      </c>
      <c r="P45" s="65" t="n">
        <f aca="false">INDEX('Modesto Maranzana Power'!$A$6:$W$500,MATCH(Summary!$B$8,'Modesto Maranzana Power'!$A$6:$A$500,0),21)</f>
        <v>4.476</v>
      </c>
      <c r="Q45" s="65" t="n">
        <f aca="false">INDEX('Modesto Maranzana Power'!$A$6:$W$500,MATCH(Summary!$B$8,'Modesto Maranzana Power'!$A$6:$A$500,0),22)</f>
        <v>6.791</v>
      </c>
      <c r="R45" s="65" t="n">
        <f aca="false">INDEX('Modesto Maranzana Power'!$A$6:$W$500,MATCH(Summary!$B$8,'Modesto Maranzana Power'!$A$6:$A$500,0),23)</f>
        <v>-206.96305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491.38688</v>
      </c>
      <c r="K48" s="63"/>
      <c r="L48" s="83"/>
      <c r="M48" s="57"/>
      <c r="N48" s="80" t="n">
        <f aca="false">N49+N50+N51</f>
        <v>7.73092999999999</v>
      </c>
      <c r="O48" s="80" t="n">
        <f aca="false">O49+O50+O51</f>
        <v>64.3431200000001</v>
      </c>
      <c r="P48" s="80" t="n">
        <f aca="false">P49+P50+P51</f>
        <v>-820.817294352404</v>
      </c>
      <c r="Q48" s="80" t="n">
        <f aca="false">Q49+Q50+Q51</f>
        <v>-848.265090011923</v>
      </c>
      <c r="R48" s="80" t="n">
        <f aca="false">R49+R50+R51</f>
        <v>21838.2966056266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-0.00640706815873536</v>
      </c>
      <c r="E49" s="82"/>
      <c r="F49" s="54"/>
      <c r="G49" s="75" t="n">
        <f aca="false">INDEX('BRA Power'!$A$6:$W$500,MATCH(Summary!$B$8,'BRA Power'!$A$6:$A$500,0),17)</f>
        <v>0.128348691772349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7.73410999999999</v>
      </c>
      <c r="O49" s="65" t="n">
        <f aca="false">'BRA Power'!T$3</f>
        <v>64.3653200000001</v>
      </c>
      <c r="P49" s="65" t="n">
        <f aca="false">INDEX('BRA Power'!$A$6:$W$500,MATCH(Summary!$B$8,'BRA Power'!$A$6:$A$500,0),21)</f>
        <v>-842.14726349699</v>
      </c>
      <c r="Q49" s="65" t="n">
        <f aca="false">INDEX('BRA Power'!$A$6:$W$500,MATCH(Summary!$B$8,'BRA Power'!$A$6:$A$500,0),22)</f>
        <v>-858.647714056808</v>
      </c>
      <c r="R49" s="65" t="n">
        <f aca="false">(INDEX('BRA Power'!$A$6:$W$500,MATCH(Summary!$B$8,'BRA Power'!$A$6:$A$500,0),23))-R51</f>
        <v>3194.30453079101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-0.00318000000000029</v>
      </c>
      <c r="O50" s="65" t="n">
        <f aca="false">'BRA PWR Certificates'!T$3</f>
        <v>-0.0222000000000007</v>
      </c>
      <c r="P50" s="65" t="n">
        <f aca="false">INDEX('BRA PWR Certificates'!$A$6:$W$500,MATCH(Summary!$B$8,'BRA PWR Certificates'!$A$6:$A$500,0),21)</f>
        <v>21.3299691445856</v>
      </c>
      <c r="Q50" s="65" t="n">
        <f aca="false">INDEX('BRA PWR Certificates'!$A$6:$W$500,MATCH(Summary!$B$8,'BRA PWR Certificates'!$A$6:$A$500,0),22)</f>
        <v>10.3826240448856</v>
      </c>
      <c r="R50" s="65" t="n">
        <f aca="false">(INDEX('BRA PWR Certificates'!$A$6:$W$500,MATCH(Summary!$B$8,'BRA PWR Certificates'!$A$6:$A$500,0),23))</f>
        <v>25.4000366537549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I3" s="140"/>
      <c r="K3" s="122" t="n">
        <f aca="false">Summary!B8</f>
        <v>37187</v>
      </c>
      <c r="L3" s="123" t="n">
        <f aca="false">SUM(L6:L371)</f>
        <v>39988</v>
      </c>
      <c r="P3" s="118" t="n">
        <v>1000000</v>
      </c>
      <c r="Q3" s="118"/>
      <c r="R3" s="118" t="n">
        <v>1000</v>
      </c>
      <c r="S3" s="115"/>
      <c r="T3" s="124" t="n">
        <f aca="false">SUM(T6:T371)</f>
        <v>39.988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0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0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1</v>
      </c>
      <c r="L295" s="118" t="n">
        <f aca="false">J295*K295</f>
        <v>9964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9.964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1</v>
      </c>
      <c r="L296" s="118" t="n">
        <f aca="false">J296*K296</f>
        <v>10066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10.066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1</v>
      </c>
      <c r="L297" s="118" t="n">
        <f aca="false">J297*K297</f>
        <v>3992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3.992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-60216.4899596831</v>
      </c>
      <c r="E300" s="118" t="n">
        <v>0</v>
      </c>
      <c r="F300" s="118" t="n">
        <v>0</v>
      </c>
      <c r="G300" s="118" t="n">
        <v>78667</v>
      </c>
      <c r="I300" s="118" t="n">
        <f aca="false">IF(MONTH($A300)=MONTH($A299),IF(G300=0,I299,G300),G300)</f>
        <v>78667</v>
      </c>
      <c r="J300" s="118" t="n">
        <f aca="false">IF(MONTH($A300)=MONTH($A299),SUM(I300-I299),I300)</f>
        <v>5073</v>
      </c>
      <c r="K300" s="118" t="n">
        <f aca="false">IF(WEEKDAY(A300,3)&gt;4,0,(IF(A300&lt;K$2,0,IF(A300&lt;=K$3,1,0))))</f>
        <v>1</v>
      </c>
      <c r="L300" s="118" t="n">
        <f aca="false">J300*K300</f>
        <v>5073</v>
      </c>
      <c r="M300" s="118" t="n">
        <f aca="false">SUM(J$280:J300)</f>
        <v>78539</v>
      </c>
      <c r="N300" s="118" t="n">
        <f aca="false">SUM(J$6:J300)</f>
        <v>1148961.87</v>
      </c>
      <c r="P300" s="118" t="n">
        <f aca="false">D300/P$3</f>
        <v>-0.0602164899596831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5.073</v>
      </c>
      <c r="T300" s="120" t="n">
        <f aca="false">L300/$R$3</f>
        <v>5.073</v>
      </c>
      <c r="U300" s="120" t="n">
        <f aca="false">I300/$R$3</f>
        <v>78.667</v>
      </c>
      <c r="V300" s="120" t="n">
        <f aca="false">M300/$R$3</f>
        <v>78.539</v>
      </c>
      <c r="W300" s="120" t="n">
        <f aca="false">N300/$R$3</f>
        <v>1148.96187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-59644.8798312748</v>
      </c>
      <c r="E301" s="118" t="n">
        <v>0</v>
      </c>
      <c r="F301" s="118" t="n">
        <v>0</v>
      </c>
      <c r="G301" s="118" t="n">
        <v>89560</v>
      </c>
      <c r="I301" s="118" t="n">
        <f aca="false">IF(MONTH($A301)=MONTH($A300),IF(G301=0,I300,G301),G301)</f>
        <v>89560</v>
      </c>
      <c r="J301" s="118" t="n">
        <f aca="false">IF(MONTH($A301)=MONTH($A300),SUM(I301-I300),I301)</f>
        <v>10893</v>
      </c>
      <c r="K301" s="118" t="n">
        <f aca="false">IF(WEEKDAY(A301,3)&gt;4,0,(IF(A301&lt;K$2,0,IF(A301&lt;=K$3,1,0))))</f>
        <v>1</v>
      </c>
      <c r="L301" s="118" t="n">
        <f aca="false">J301*K301</f>
        <v>10893</v>
      </c>
      <c r="M301" s="118" t="n">
        <f aca="false">SUM(J$280:J301)</f>
        <v>89432</v>
      </c>
      <c r="N301" s="118" t="n">
        <f aca="false">SUM(J$6:J301)</f>
        <v>1159854.87</v>
      </c>
      <c r="P301" s="118" t="n">
        <f aca="false">D301/P$3</f>
        <v>-0.0596448798312748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10.893</v>
      </c>
      <c r="T301" s="120" t="n">
        <f aca="false">L301/$R$3</f>
        <v>10.893</v>
      </c>
      <c r="U301" s="120" t="n">
        <f aca="false">I301/$R$3</f>
        <v>89.56</v>
      </c>
      <c r="V301" s="120" t="n">
        <f aca="false">M301/$R$3</f>
        <v>89.432</v>
      </c>
      <c r="W301" s="120" t="n">
        <f aca="false">N301/$R$3</f>
        <v>1159.85487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89560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89432</v>
      </c>
      <c r="N302" s="118" t="n">
        <f aca="false">SUM(J$6:J302)</f>
        <v>1159854.87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89.56</v>
      </c>
      <c r="V302" s="120" t="n">
        <f aca="false">M302/$R$3</f>
        <v>89.432</v>
      </c>
      <c r="W302" s="120" t="n">
        <f aca="false">N302/$R$3</f>
        <v>1159.85487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89560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89432</v>
      </c>
      <c r="N303" s="118" t="n">
        <f aca="false">SUM(J$6:J303)</f>
        <v>1159854.87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89.56</v>
      </c>
      <c r="V303" s="120" t="n">
        <f aca="false">M303/$R$3</f>
        <v>89.432</v>
      </c>
      <c r="W303" s="120" t="n">
        <f aca="false">N303/$R$3</f>
        <v>1159.85487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89560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89432</v>
      </c>
      <c r="N304" s="118" t="n">
        <f aca="false">SUM(J$6:J304)</f>
        <v>1159854.87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89.56</v>
      </c>
      <c r="V304" s="120" t="n">
        <f aca="false">M304/$R$3</f>
        <v>89.432</v>
      </c>
      <c r="W304" s="120" t="n">
        <f aca="false">N304/$R$3</f>
        <v>1159.85487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89560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89432</v>
      </c>
      <c r="N305" s="118" t="n">
        <f aca="false">SUM(J$6:J305)</f>
        <v>1159854.87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89.56</v>
      </c>
      <c r="V305" s="120" t="n">
        <f aca="false">M305/$R$3</f>
        <v>89.432</v>
      </c>
      <c r="W305" s="120" t="n">
        <f aca="false">N305/$R$3</f>
        <v>1159.85487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89560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89432</v>
      </c>
      <c r="N306" s="118" t="n">
        <f aca="false">SUM(J$6:J306)</f>
        <v>1159854.87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89.56</v>
      </c>
      <c r="V306" s="120" t="n">
        <f aca="false">M306/$R$3</f>
        <v>89.432</v>
      </c>
      <c r="W306" s="120" t="n">
        <f aca="false">N306/$R$3</f>
        <v>1159.85487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89560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89432</v>
      </c>
      <c r="N307" s="118" t="n">
        <f aca="false">SUM(J$6:J307)</f>
        <v>1159854.87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89.56</v>
      </c>
      <c r="V307" s="120" t="n">
        <f aca="false">M307/$R$3</f>
        <v>89.432</v>
      </c>
      <c r="W307" s="120" t="n">
        <f aca="false">N307/$R$3</f>
        <v>1159.85487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89560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89432</v>
      </c>
      <c r="N308" s="118" t="n">
        <f aca="false">SUM(J$6:J308)</f>
        <v>1159854.87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89.56</v>
      </c>
      <c r="V308" s="120" t="n">
        <f aca="false">M308/$R$3</f>
        <v>89.432</v>
      </c>
      <c r="W308" s="120" t="n">
        <f aca="false">N308/$R$3</f>
        <v>1159.85487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89560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89432</v>
      </c>
      <c r="N309" s="118" t="n">
        <f aca="false">SUM(J$6:J309)</f>
        <v>1159854.87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89.56</v>
      </c>
      <c r="V309" s="120" t="n">
        <f aca="false">M309/$R$3</f>
        <v>89.432</v>
      </c>
      <c r="W309" s="120" t="n">
        <f aca="false">N309/$R$3</f>
        <v>1159.85487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89432</v>
      </c>
      <c r="N310" s="118" t="n">
        <f aca="false">SUM(J$6:J310)</f>
        <v>1159854.87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89.432</v>
      </c>
      <c r="W310" s="120" t="n">
        <f aca="false">N310/$R$3</f>
        <v>1159.85487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89432</v>
      </c>
      <c r="N311" s="118" t="n">
        <f aca="false">SUM(J$6:J311)</f>
        <v>1159854.87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89.432</v>
      </c>
      <c r="W311" s="120" t="n">
        <f aca="false">N311/$R$3</f>
        <v>1159.85487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89432</v>
      </c>
      <c r="N312" s="118" t="n">
        <f aca="false">SUM(J$6:J312)</f>
        <v>1159854.87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89.432</v>
      </c>
      <c r="W312" s="120" t="n">
        <f aca="false">N312/$R$3</f>
        <v>1159.85487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89432</v>
      </c>
      <c r="N313" s="118" t="n">
        <f aca="false">SUM(J$6:J313)</f>
        <v>1159854.87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89.432</v>
      </c>
      <c r="W313" s="120" t="n">
        <f aca="false">N313/$R$3</f>
        <v>1159.85487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89432</v>
      </c>
      <c r="N314" s="118" t="n">
        <f aca="false">SUM(J$6:J314)</f>
        <v>1159854.87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89.432</v>
      </c>
      <c r="W314" s="120" t="n">
        <f aca="false">N314/$R$3</f>
        <v>1159.85487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89432</v>
      </c>
      <c r="N315" s="118" t="n">
        <f aca="false">SUM(J$6:J315)</f>
        <v>1159854.87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89.432</v>
      </c>
      <c r="W315" s="120" t="n">
        <f aca="false">N315/$R$3</f>
        <v>1159.85487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89432</v>
      </c>
      <c r="N316" s="118" t="n">
        <f aca="false">SUM(J$6:J316)</f>
        <v>1159854.87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89.432</v>
      </c>
      <c r="W316" s="120" t="n">
        <f aca="false">N316/$R$3</f>
        <v>1159.85487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89432</v>
      </c>
      <c r="N317" s="118" t="n">
        <f aca="false">SUM(J$6:J317)</f>
        <v>1159854.87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89.432</v>
      </c>
      <c r="W317" s="120" t="n">
        <f aca="false">N317/$R$3</f>
        <v>1159.85487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89432</v>
      </c>
      <c r="N318" s="118" t="n">
        <f aca="false">SUM(J$6:J318)</f>
        <v>1159854.87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89.432</v>
      </c>
      <c r="W318" s="120" t="n">
        <f aca="false">N318/$R$3</f>
        <v>1159.85487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89432</v>
      </c>
      <c r="N319" s="118" t="n">
        <f aca="false">SUM(J$6:J319)</f>
        <v>1159854.87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89.432</v>
      </c>
      <c r="W319" s="120" t="n">
        <f aca="false">N319/$R$3</f>
        <v>1159.85487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89432</v>
      </c>
      <c r="N320" s="118" t="n">
        <f aca="false">SUM(J$6:J320)</f>
        <v>1159854.87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89.432</v>
      </c>
      <c r="W320" s="120" t="n">
        <f aca="false">N320/$R$3</f>
        <v>1159.85487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89432</v>
      </c>
      <c r="N321" s="118" t="n">
        <f aca="false">SUM(J$6:J321)</f>
        <v>1159854.87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89.432</v>
      </c>
      <c r="W321" s="120" t="n">
        <f aca="false">N321/$R$3</f>
        <v>1159.85487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89432</v>
      </c>
      <c r="N322" s="118" t="n">
        <f aca="false">SUM(J$6:J322)</f>
        <v>1159854.87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89.432</v>
      </c>
      <c r="W322" s="120" t="n">
        <f aca="false">N322/$R$3</f>
        <v>1159.85487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89432</v>
      </c>
      <c r="N323" s="118" t="n">
        <f aca="false">SUM(J$6:J323)</f>
        <v>1159854.87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89.432</v>
      </c>
      <c r="W323" s="120" t="n">
        <f aca="false">N323/$R$3</f>
        <v>1159.85487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89432</v>
      </c>
      <c r="N324" s="118" t="n">
        <f aca="false">SUM(J$6:J324)</f>
        <v>1159854.87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89.432</v>
      </c>
      <c r="W324" s="120" t="n">
        <f aca="false">N324/$R$3</f>
        <v>1159.85487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89432</v>
      </c>
      <c r="N325" s="118" t="n">
        <f aca="false">SUM(J$6:J325)</f>
        <v>1159854.87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89.432</v>
      </c>
      <c r="W325" s="120" t="n">
        <f aca="false">N325/$R$3</f>
        <v>1159.85487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89432</v>
      </c>
      <c r="N326" s="118" t="n">
        <f aca="false">SUM(J$6:J326)</f>
        <v>1159854.87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89.432</v>
      </c>
      <c r="W326" s="120" t="n">
        <f aca="false">N326/$R$3</f>
        <v>1159.85487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89432</v>
      </c>
      <c r="N327" s="118" t="n">
        <f aca="false">SUM(J$6:J327)</f>
        <v>1159854.87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89.432</v>
      </c>
      <c r="W327" s="120" t="n">
        <f aca="false">N327/$R$3</f>
        <v>1159.85487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89432</v>
      </c>
      <c r="N328" s="118" t="n">
        <f aca="false">SUM(J$6:J328)</f>
        <v>1159854.87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89.432</v>
      </c>
      <c r="W328" s="120" t="n">
        <f aca="false">N328/$R$3</f>
        <v>1159.85487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89432</v>
      </c>
      <c r="N329" s="118" t="n">
        <f aca="false">SUM(J$6:J329)</f>
        <v>1159854.87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89.432</v>
      </c>
      <c r="W329" s="120" t="n">
        <f aca="false">N329/$R$3</f>
        <v>1159.85487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89432</v>
      </c>
      <c r="N330" s="118" t="n">
        <f aca="false">SUM(J$6:J330)</f>
        <v>1159854.87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89.432</v>
      </c>
      <c r="W330" s="120" t="n">
        <f aca="false">N330/$R$3</f>
        <v>1159.85487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89432</v>
      </c>
      <c r="N331" s="118" t="n">
        <f aca="false">SUM(J$6:J331)</f>
        <v>1159854.87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89.432</v>
      </c>
      <c r="W331" s="120" t="n">
        <f aca="false">N331/$R$3</f>
        <v>1159.85487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89432</v>
      </c>
      <c r="N332" s="118" t="n">
        <f aca="false">SUM(J$6:J332)</f>
        <v>1159854.87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89.432</v>
      </c>
      <c r="W332" s="120" t="n">
        <f aca="false">N332/$R$3</f>
        <v>1159.85487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89432</v>
      </c>
      <c r="N333" s="118" t="n">
        <f aca="false">SUM(J$6:J333)</f>
        <v>1159854.87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89.432</v>
      </c>
      <c r="W333" s="120" t="n">
        <f aca="false">N333/$R$3</f>
        <v>1159.85487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89432</v>
      </c>
      <c r="N334" s="118" t="n">
        <f aca="false">SUM(J$6:J334)</f>
        <v>1159854.87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89.432</v>
      </c>
      <c r="W334" s="120" t="n">
        <f aca="false">N334/$R$3</f>
        <v>1159.85487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89432</v>
      </c>
      <c r="N335" s="118" t="n">
        <f aca="false">SUM(J$6:J335)</f>
        <v>1159854.87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89.432</v>
      </c>
      <c r="W335" s="120" t="n">
        <f aca="false">N335/$R$3</f>
        <v>1159.85487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89432</v>
      </c>
      <c r="N336" s="118" t="n">
        <f aca="false">SUM(J$6:J336)</f>
        <v>1159854.87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89.432</v>
      </c>
      <c r="W336" s="120" t="n">
        <f aca="false">N336/$R$3</f>
        <v>1159.85487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89432</v>
      </c>
      <c r="N337" s="118" t="n">
        <f aca="false">SUM(J$6:J337)</f>
        <v>1159854.87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89.432</v>
      </c>
      <c r="W337" s="120" t="n">
        <f aca="false">N337/$R$3</f>
        <v>1159.85487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89432</v>
      </c>
      <c r="N338" s="118" t="n">
        <f aca="false">SUM(J$6:J338)</f>
        <v>1159854.87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89.432</v>
      </c>
      <c r="W338" s="120" t="n">
        <f aca="false">N338/$R$3</f>
        <v>1159.85487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89432</v>
      </c>
      <c r="N339" s="118" t="n">
        <f aca="false">SUM(J$6:J339)</f>
        <v>1159854.87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89.432</v>
      </c>
      <c r="W339" s="120" t="n">
        <f aca="false">N339/$R$3</f>
        <v>1159.85487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89432</v>
      </c>
      <c r="N340" s="118" t="n">
        <f aca="false">SUM(J$6:J340)</f>
        <v>1159854.87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89.432</v>
      </c>
      <c r="W340" s="120" t="n">
        <f aca="false">N340/$R$3</f>
        <v>1159.85487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89432</v>
      </c>
      <c r="N341" s="118" t="n">
        <f aca="false">SUM(J$6:J341)</f>
        <v>1159854.87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89.432</v>
      </c>
      <c r="W341" s="120" t="n">
        <f aca="false">N341/$R$3</f>
        <v>1159.85487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89432</v>
      </c>
      <c r="N342" s="118" t="n">
        <f aca="false">SUM(J$6:J342)</f>
        <v>1159854.87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89.432</v>
      </c>
      <c r="W342" s="120" t="n">
        <f aca="false">N342/$R$3</f>
        <v>1159.85487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89432</v>
      </c>
      <c r="N343" s="118" t="n">
        <f aca="false">SUM(J$6:J343)</f>
        <v>1159854.87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89.432</v>
      </c>
      <c r="W343" s="120" t="n">
        <f aca="false">N343/$R$3</f>
        <v>1159.85487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89432</v>
      </c>
      <c r="N344" s="118" t="n">
        <f aca="false">SUM(J$6:J344)</f>
        <v>1159854.87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89.432</v>
      </c>
      <c r="W344" s="120" t="n">
        <f aca="false">N344/$R$3</f>
        <v>1159.85487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89432</v>
      </c>
      <c r="N345" s="118" t="n">
        <f aca="false">SUM(J$6:J345)</f>
        <v>1159854.87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89.432</v>
      </c>
      <c r="W345" s="120" t="n">
        <f aca="false">N345/$R$3</f>
        <v>1159.85487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89432</v>
      </c>
      <c r="N346" s="118" t="n">
        <f aca="false">SUM(J$6:J346)</f>
        <v>1159854.87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89.432</v>
      </c>
      <c r="W346" s="120" t="n">
        <f aca="false">N346/$R$3</f>
        <v>1159.85487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89432</v>
      </c>
      <c r="N347" s="118" t="n">
        <f aca="false">SUM(J$6:J347)</f>
        <v>1159854.87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89.432</v>
      </c>
      <c r="W347" s="120" t="n">
        <f aca="false">N347/$R$3</f>
        <v>1159.85487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89432</v>
      </c>
      <c r="N348" s="118" t="n">
        <f aca="false">SUM(J$6:J348)</f>
        <v>1159854.87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89.432</v>
      </c>
      <c r="W348" s="120" t="n">
        <f aca="false">N348/$R$3</f>
        <v>1159.85487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89432</v>
      </c>
      <c r="N349" s="118" t="n">
        <f aca="false">SUM(J$6:J349)</f>
        <v>1159854.87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89.432</v>
      </c>
      <c r="W349" s="120" t="n">
        <f aca="false">N349/$R$3</f>
        <v>1159.85487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89432</v>
      </c>
      <c r="N350" s="118" t="n">
        <f aca="false">SUM(J$6:J350)</f>
        <v>1159854.87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89.432</v>
      </c>
      <c r="W350" s="120" t="n">
        <f aca="false">N350/$R$3</f>
        <v>1159.85487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89432</v>
      </c>
      <c r="N351" s="118" t="n">
        <f aca="false">SUM(J$6:J351)</f>
        <v>1159854.87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89.432</v>
      </c>
      <c r="W351" s="120" t="n">
        <f aca="false">N351/$R$3</f>
        <v>1159.85487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89432</v>
      </c>
      <c r="N352" s="118" t="n">
        <f aca="false">SUM(J$6:J352)</f>
        <v>1159854.87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89.432</v>
      </c>
      <c r="W352" s="120" t="n">
        <f aca="false">N352/$R$3</f>
        <v>1159.85487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89432</v>
      </c>
      <c r="N353" s="118" t="n">
        <f aca="false">SUM(J$6:J353)</f>
        <v>1159854.87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89.432</v>
      </c>
      <c r="W353" s="120" t="n">
        <f aca="false">N353/$R$3</f>
        <v>1159.85487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89432</v>
      </c>
      <c r="N354" s="118" t="n">
        <f aca="false">SUM(J$6:J354)</f>
        <v>1159854.87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89.432</v>
      </c>
      <c r="W354" s="120" t="n">
        <f aca="false">N354/$R$3</f>
        <v>1159.85487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89432</v>
      </c>
      <c r="N355" s="118" t="n">
        <f aca="false">SUM(J$6:J355)</f>
        <v>1159854.87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89.432</v>
      </c>
      <c r="W355" s="120" t="n">
        <f aca="false">N355/$R$3</f>
        <v>1159.85487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89432</v>
      </c>
      <c r="N356" s="118" t="n">
        <f aca="false">SUM(J$6:J356)</f>
        <v>1159854.87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89.432</v>
      </c>
      <c r="W356" s="120" t="n">
        <f aca="false">N356/$R$3</f>
        <v>1159.85487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89432</v>
      </c>
      <c r="N357" s="118" t="n">
        <f aca="false">SUM(J$6:J357)</f>
        <v>1159854.87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89.432</v>
      </c>
      <c r="W357" s="120" t="n">
        <f aca="false">N357/$R$3</f>
        <v>1159.85487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89432</v>
      </c>
      <c r="N358" s="118" t="n">
        <f aca="false">SUM(J$6:J358)</f>
        <v>1159854.87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89.432</v>
      </c>
      <c r="W358" s="120" t="n">
        <f aca="false">N358/$R$3</f>
        <v>1159.85487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89432</v>
      </c>
      <c r="N359" s="118" t="n">
        <f aca="false">SUM(J$6:J359)</f>
        <v>1159854.87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89.432</v>
      </c>
      <c r="W359" s="120" t="n">
        <f aca="false">N359/$R$3</f>
        <v>1159.85487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89432</v>
      </c>
      <c r="N360" s="118" t="n">
        <f aca="false">SUM(J$6:J360)</f>
        <v>1159854.87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89.432</v>
      </c>
      <c r="W360" s="120" t="n">
        <f aca="false">N360/$R$3</f>
        <v>1159.85487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89432</v>
      </c>
      <c r="N361" s="118" t="n">
        <f aca="false">SUM(J$6:J361)</f>
        <v>1159854.87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89.432</v>
      </c>
      <c r="W361" s="120" t="n">
        <f aca="false">N361/$R$3</f>
        <v>1159.85487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89432</v>
      </c>
      <c r="N362" s="118" t="n">
        <f aca="false">SUM(J$6:J362)</f>
        <v>1159854.87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89.432</v>
      </c>
      <c r="W362" s="120" t="n">
        <f aca="false">N362/$R$3</f>
        <v>1159.85487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89432</v>
      </c>
      <c r="N363" s="118" t="n">
        <f aca="false">SUM(J$6:J363)</f>
        <v>1159854.87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89.432</v>
      </c>
      <c r="W363" s="120" t="n">
        <f aca="false">N363/$R$3</f>
        <v>1159.85487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89432</v>
      </c>
      <c r="N364" s="118" t="n">
        <f aca="false">SUM(J$6:J364)</f>
        <v>1159854.87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89.432</v>
      </c>
      <c r="W364" s="120" t="n">
        <f aca="false">N364/$R$3</f>
        <v>1159.85487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89432</v>
      </c>
      <c r="N365" s="118" t="n">
        <f aca="false">SUM(J$6:J365)</f>
        <v>1159854.87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89.432</v>
      </c>
      <c r="W365" s="120" t="n">
        <f aca="false">N365/$R$3</f>
        <v>1159.85487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89432</v>
      </c>
      <c r="N366" s="118" t="n">
        <f aca="false">SUM(J$6:J366)</f>
        <v>1159854.87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89.432</v>
      </c>
      <c r="W366" s="120" t="n">
        <f aca="false">N366/$R$3</f>
        <v>1159.85487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89432</v>
      </c>
      <c r="N367" s="118" t="n">
        <f aca="false">SUM(J$6:J367)</f>
        <v>1159854.87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89.432</v>
      </c>
      <c r="W367" s="120" t="n">
        <f aca="false">N367/$R$3</f>
        <v>1159.85487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89432</v>
      </c>
      <c r="N368" s="118" t="n">
        <f aca="false">SUM(J$6:J368)</f>
        <v>1159854.87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89.432</v>
      </c>
      <c r="W368" s="120" t="n">
        <f aca="false">N368/$R$3</f>
        <v>1159.85487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89432</v>
      </c>
      <c r="N369" s="118" t="n">
        <f aca="false">SUM(J$6:J369)</f>
        <v>1159854.87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89.432</v>
      </c>
      <c r="W369" s="120" t="n">
        <f aca="false">N369/$R$3</f>
        <v>1159.85487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89432</v>
      </c>
      <c r="N370" s="118" t="n">
        <f aca="false">SUM(J$6:J370)</f>
        <v>1159854.87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89.432</v>
      </c>
      <c r="W370" s="120" t="n">
        <f aca="false">N370/$R$3</f>
        <v>1159.85487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89432</v>
      </c>
      <c r="N371" s="118" t="n">
        <f aca="false">SUM(J$6:J371)</f>
        <v>1159854.87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89.432</v>
      </c>
      <c r="W371" s="120" t="n">
        <f aca="false">N371/$R$3</f>
        <v>1159.85487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I3" s="140"/>
      <c r="K3" s="122" t="n">
        <f aca="false">Summary!B8</f>
        <v>37187</v>
      </c>
      <c r="L3" s="123" t="n">
        <f aca="false">SUM(L6:L371)</f>
        <v>-1322</v>
      </c>
      <c r="P3" s="118" t="n">
        <v>1000000</v>
      </c>
      <c r="Q3" s="118"/>
      <c r="R3" s="118" t="n">
        <v>1000</v>
      </c>
      <c r="S3" s="115"/>
      <c r="T3" s="124" t="n">
        <f aca="false">SUM(T6:T371)</f>
        <v>-1.322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-0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0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1</v>
      </c>
      <c r="L295" s="118" t="n">
        <f aca="false">J295*K295</f>
        <v>-8587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-8.587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1</v>
      </c>
      <c r="L296" s="118" t="n">
        <f aca="false">J296*K296</f>
        <v>1252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1.252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1</v>
      </c>
      <c r="L297" s="118" t="n">
        <f aca="false">J297*K297</f>
        <v>-288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-0.288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1939376.42301791</v>
      </c>
      <c r="E300" s="118" t="n">
        <v>0</v>
      </c>
      <c r="F300" s="118" t="n">
        <v>0</v>
      </c>
      <c r="G300" s="118" t="n">
        <v>1409</v>
      </c>
      <c r="I300" s="118" t="n">
        <f aca="false">IF(MONTH($A300)=MONTH($A299),IF(G300=0,I299,G300),G300)</f>
        <v>1409</v>
      </c>
      <c r="J300" s="118" t="n">
        <f aca="false">IF(MONTH($A300)=MONTH($A299),SUM(I300-I299),I300)</f>
        <v>3234</v>
      </c>
      <c r="K300" s="118" t="n">
        <f aca="false">IF(WEEKDAY(A300,3)&gt;4,0,(IF(A300&lt;K$2,0,IF(A300&lt;=K$3,1,0))))</f>
        <v>1</v>
      </c>
      <c r="L300" s="118" t="n">
        <f aca="false">J300*K300</f>
        <v>3234</v>
      </c>
      <c r="M300" s="118" t="n">
        <f aca="false">SUM(J$280:J300)</f>
        <v>3724</v>
      </c>
      <c r="N300" s="118" t="n">
        <f aca="false">SUM(J$6:J300)</f>
        <v>-210030.05</v>
      </c>
      <c r="P300" s="118" t="n">
        <f aca="false">D300/P$3</f>
        <v>1.93937642301791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3.234</v>
      </c>
      <c r="T300" s="120" t="n">
        <f aca="false">L300/$R$3</f>
        <v>3.234</v>
      </c>
      <c r="U300" s="120" t="n">
        <f aca="false">I300/$R$3</f>
        <v>1.409</v>
      </c>
      <c r="V300" s="120" t="n">
        <f aca="false">M300/$R$3</f>
        <v>3.724</v>
      </c>
      <c r="W300" s="120" t="n">
        <f aca="false">N300/$R$3</f>
        <v>-210.03005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1937583.35524688</v>
      </c>
      <c r="E301" s="118" t="n">
        <v>0</v>
      </c>
      <c r="F301" s="118" t="n">
        <v>0</v>
      </c>
      <c r="G301" s="118" t="n">
        <v>4476</v>
      </c>
      <c r="I301" s="118" t="n">
        <f aca="false">IF(MONTH($A301)=MONTH($A300),IF(G301=0,I300,G301),G301)</f>
        <v>4476</v>
      </c>
      <c r="J301" s="118" t="n">
        <f aca="false">IF(MONTH($A301)=MONTH($A300),SUM(I301-I300),I301)</f>
        <v>3067</v>
      </c>
      <c r="K301" s="118" t="n">
        <f aca="false">IF(WEEKDAY(A301,3)&gt;4,0,(IF(A301&lt;K$2,0,IF(A301&lt;=K$3,1,0))))</f>
        <v>1</v>
      </c>
      <c r="L301" s="118" t="n">
        <f aca="false">J301*K301</f>
        <v>3067</v>
      </c>
      <c r="M301" s="118" t="n">
        <f aca="false">SUM(J$280:J301)</f>
        <v>6791</v>
      </c>
      <c r="N301" s="118" t="n">
        <f aca="false">SUM(J$6:J301)</f>
        <v>-206963.05</v>
      </c>
      <c r="P301" s="118" t="n">
        <f aca="false">D301/P$3</f>
        <v>1.93758335524688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3.067</v>
      </c>
      <c r="T301" s="120" t="n">
        <f aca="false">L301/$R$3</f>
        <v>3.067</v>
      </c>
      <c r="U301" s="120" t="n">
        <f aca="false">I301/$R$3</f>
        <v>4.476</v>
      </c>
      <c r="V301" s="120" t="n">
        <f aca="false">M301/$R$3</f>
        <v>6.791</v>
      </c>
      <c r="W301" s="120" t="n">
        <f aca="false">N301/$R$3</f>
        <v>-206.96305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4476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6791</v>
      </c>
      <c r="N302" s="118" t="n">
        <f aca="false">SUM(J$6:J302)</f>
        <v>-206963.05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4.476</v>
      </c>
      <c r="V302" s="120" t="n">
        <f aca="false">M302/$R$3</f>
        <v>6.791</v>
      </c>
      <c r="W302" s="120" t="n">
        <f aca="false">N302/$R$3</f>
        <v>-206.96305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4476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6791</v>
      </c>
      <c r="N303" s="118" t="n">
        <f aca="false">SUM(J$6:J303)</f>
        <v>-206963.05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4.476</v>
      </c>
      <c r="V303" s="120" t="n">
        <f aca="false">M303/$R$3</f>
        <v>6.791</v>
      </c>
      <c r="W303" s="120" t="n">
        <f aca="false">N303/$R$3</f>
        <v>-206.96305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4476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6791</v>
      </c>
      <c r="N304" s="118" t="n">
        <f aca="false">SUM(J$6:J304)</f>
        <v>-206963.05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4.476</v>
      </c>
      <c r="V304" s="120" t="n">
        <f aca="false">M304/$R$3</f>
        <v>6.791</v>
      </c>
      <c r="W304" s="120" t="n">
        <f aca="false">N304/$R$3</f>
        <v>-206.96305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4476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6791</v>
      </c>
      <c r="N305" s="118" t="n">
        <f aca="false">SUM(J$6:J305)</f>
        <v>-206963.05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4.476</v>
      </c>
      <c r="V305" s="120" t="n">
        <f aca="false">M305/$R$3</f>
        <v>6.791</v>
      </c>
      <c r="W305" s="120" t="n">
        <f aca="false">N305/$R$3</f>
        <v>-206.96305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4476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6791</v>
      </c>
      <c r="N306" s="118" t="n">
        <f aca="false">SUM(J$6:J306)</f>
        <v>-206963.05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4.476</v>
      </c>
      <c r="V306" s="120" t="n">
        <f aca="false">M306/$R$3</f>
        <v>6.791</v>
      </c>
      <c r="W306" s="120" t="n">
        <f aca="false">N306/$R$3</f>
        <v>-206.96305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4476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6791</v>
      </c>
      <c r="N307" s="118" t="n">
        <f aca="false">SUM(J$6:J307)</f>
        <v>-206963.05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4.476</v>
      </c>
      <c r="V307" s="120" t="n">
        <f aca="false">M307/$R$3</f>
        <v>6.791</v>
      </c>
      <c r="W307" s="120" t="n">
        <f aca="false">N307/$R$3</f>
        <v>-206.96305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4476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6791</v>
      </c>
      <c r="N308" s="118" t="n">
        <f aca="false">SUM(J$6:J308)</f>
        <v>-206963.05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4.476</v>
      </c>
      <c r="V308" s="120" t="n">
        <f aca="false">M308/$R$3</f>
        <v>6.791</v>
      </c>
      <c r="W308" s="120" t="n">
        <f aca="false">N308/$R$3</f>
        <v>-206.96305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4476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6791</v>
      </c>
      <c r="N309" s="118" t="n">
        <f aca="false">SUM(J$6:J309)</f>
        <v>-206963.05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4.476</v>
      </c>
      <c r="V309" s="120" t="n">
        <f aca="false">M309/$R$3</f>
        <v>6.791</v>
      </c>
      <c r="W309" s="120" t="n">
        <f aca="false">N309/$R$3</f>
        <v>-206.96305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6791</v>
      </c>
      <c r="N310" s="118" t="n">
        <f aca="false">SUM(J$6:J310)</f>
        <v>-206963.05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6.791</v>
      </c>
      <c r="W310" s="120" t="n">
        <f aca="false">N310/$R$3</f>
        <v>-206.96305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6791</v>
      </c>
      <c r="N311" s="118" t="n">
        <f aca="false">SUM(J$6:J311)</f>
        <v>-206963.05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6.791</v>
      </c>
      <c r="W311" s="120" t="n">
        <f aca="false">N311/$R$3</f>
        <v>-206.96305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6791</v>
      </c>
      <c r="N312" s="118" t="n">
        <f aca="false">SUM(J$6:J312)</f>
        <v>-206963.05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6.791</v>
      </c>
      <c r="W312" s="120" t="n">
        <f aca="false">N312/$R$3</f>
        <v>-206.96305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6791</v>
      </c>
      <c r="N313" s="118" t="n">
        <f aca="false">SUM(J$6:J313)</f>
        <v>-206963.05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6.791</v>
      </c>
      <c r="W313" s="120" t="n">
        <f aca="false">N313/$R$3</f>
        <v>-206.96305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6791</v>
      </c>
      <c r="N314" s="118" t="n">
        <f aca="false">SUM(J$6:J314)</f>
        <v>-206963.05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6.791</v>
      </c>
      <c r="W314" s="120" t="n">
        <f aca="false">N314/$R$3</f>
        <v>-206.96305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6791</v>
      </c>
      <c r="N315" s="118" t="n">
        <f aca="false">SUM(J$6:J315)</f>
        <v>-206963.05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6.791</v>
      </c>
      <c r="W315" s="120" t="n">
        <f aca="false">N315/$R$3</f>
        <v>-206.96305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6791</v>
      </c>
      <c r="N316" s="118" t="n">
        <f aca="false">SUM(J$6:J316)</f>
        <v>-206963.05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6.791</v>
      </c>
      <c r="W316" s="120" t="n">
        <f aca="false">N316/$R$3</f>
        <v>-206.96305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6791</v>
      </c>
      <c r="N317" s="118" t="n">
        <f aca="false">SUM(J$6:J317)</f>
        <v>-206963.05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6.791</v>
      </c>
      <c r="W317" s="120" t="n">
        <f aca="false">N317/$R$3</f>
        <v>-206.96305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6791</v>
      </c>
      <c r="N318" s="118" t="n">
        <f aca="false">SUM(J$6:J318)</f>
        <v>-206963.05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6.791</v>
      </c>
      <c r="W318" s="120" t="n">
        <f aca="false">N318/$R$3</f>
        <v>-206.96305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6791</v>
      </c>
      <c r="N319" s="118" t="n">
        <f aca="false">SUM(J$6:J319)</f>
        <v>-206963.05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6.791</v>
      </c>
      <c r="W319" s="120" t="n">
        <f aca="false">N319/$R$3</f>
        <v>-206.96305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6791</v>
      </c>
      <c r="N320" s="118" t="n">
        <f aca="false">SUM(J$6:J320)</f>
        <v>-206963.05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6.791</v>
      </c>
      <c r="W320" s="120" t="n">
        <f aca="false">N320/$R$3</f>
        <v>-206.96305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6791</v>
      </c>
      <c r="N321" s="118" t="n">
        <f aca="false">SUM(J$6:J321)</f>
        <v>-206963.05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6.791</v>
      </c>
      <c r="W321" s="120" t="n">
        <f aca="false">N321/$R$3</f>
        <v>-206.96305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6791</v>
      </c>
      <c r="N322" s="118" t="n">
        <f aca="false">SUM(J$6:J322)</f>
        <v>-206963.05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6.791</v>
      </c>
      <c r="W322" s="120" t="n">
        <f aca="false">N322/$R$3</f>
        <v>-206.96305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6791</v>
      </c>
      <c r="N323" s="118" t="n">
        <f aca="false">SUM(J$6:J323)</f>
        <v>-206963.05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6.791</v>
      </c>
      <c r="W323" s="120" t="n">
        <f aca="false">N323/$R$3</f>
        <v>-206.96305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6791</v>
      </c>
      <c r="N324" s="118" t="n">
        <f aca="false">SUM(J$6:J324)</f>
        <v>-206963.05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6.791</v>
      </c>
      <c r="W324" s="120" t="n">
        <f aca="false">N324/$R$3</f>
        <v>-206.96305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6791</v>
      </c>
      <c r="N325" s="118" t="n">
        <f aca="false">SUM(J$6:J325)</f>
        <v>-206963.05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6.791</v>
      </c>
      <c r="W325" s="120" t="n">
        <f aca="false">N325/$R$3</f>
        <v>-206.96305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6791</v>
      </c>
      <c r="N326" s="118" t="n">
        <f aca="false">SUM(J$6:J326)</f>
        <v>-206963.05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6.791</v>
      </c>
      <c r="W326" s="120" t="n">
        <f aca="false">N326/$R$3</f>
        <v>-206.96305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6791</v>
      </c>
      <c r="N327" s="118" t="n">
        <f aca="false">SUM(J$6:J327)</f>
        <v>-206963.05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6.791</v>
      </c>
      <c r="W327" s="120" t="n">
        <f aca="false">N327/$R$3</f>
        <v>-206.96305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6791</v>
      </c>
      <c r="N328" s="118" t="n">
        <f aca="false">SUM(J$6:J328)</f>
        <v>-206963.05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6.791</v>
      </c>
      <c r="W328" s="120" t="n">
        <f aca="false">N328/$R$3</f>
        <v>-206.96305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6791</v>
      </c>
      <c r="N329" s="118" t="n">
        <f aca="false">SUM(J$6:J329)</f>
        <v>-206963.05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6.791</v>
      </c>
      <c r="W329" s="120" t="n">
        <f aca="false">N329/$R$3</f>
        <v>-206.96305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6791</v>
      </c>
      <c r="N330" s="118" t="n">
        <f aca="false">SUM(J$6:J330)</f>
        <v>-206963.05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6.791</v>
      </c>
      <c r="W330" s="120" t="n">
        <f aca="false">N330/$R$3</f>
        <v>-206.96305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6791</v>
      </c>
      <c r="N331" s="118" t="n">
        <f aca="false">SUM(J$6:J331)</f>
        <v>-206963.05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6.791</v>
      </c>
      <c r="W331" s="120" t="n">
        <f aca="false">N331/$R$3</f>
        <v>-206.96305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6791</v>
      </c>
      <c r="N332" s="118" t="n">
        <f aca="false">SUM(J$6:J332)</f>
        <v>-206963.05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6.791</v>
      </c>
      <c r="W332" s="120" t="n">
        <f aca="false">N332/$R$3</f>
        <v>-206.96305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6791</v>
      </c>
      <c r="N333" s="118" t="n">
        <f aca="false">SUM(J$6:J333)</f>
        <v>-206963.05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6.791</v>
      </c>
      <c r="W333" s="120" t="n">
        <f aca="false">N333/$R$3</f>
        <v>-206.96305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6791</v>
      </c>
      <c r="N334" s="118" t="n">
        <f aca="false">SUM(J$6:J334)</f>
        <v>-206963.05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6.791</v>
      </c>
      <c r="W334" s="120" t="n">
        <f aca="false">N334/$R$3</f>
        <v>-206.96305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6791</v>
      </c>
      <c r="N335" s="118" t="n">
        <f aca="false">SUM(J$6:J335)</f>
        <v>-206963.05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6.791</v>
      </c>
      <c r="W335" s="120" t="n">
        <f aca="false">N335/$R$3</f>
        <v>-206.96305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6791</v>
      </c>
      <c r="N336" s="118" t="n">
        <f aca="false">SUM(J$6:J336)</f>
        <v>-206963.05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6.791</v>
      </c>
      <c r="W336" s="120" t="n">
        <f aca="false">N336/$R$3</f>
        <v>-206.96305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6791</v>
      </c>
      <c r="N337" s="118" t="n">
        <f aca="false">SUM(J$6:J337)</f>
        <v>-206963.05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6.791</v>
      </c>
      <c r="W337" s="120" t="n">
        <f aca="false">N337/$R$3</f>
        <v>-206.96305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6791</v>
      </c>
      <c r="N338" s="118" t="n">
        <f aca="false">SUM(J$6:J338)</f>
        <v>-206963.05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6.791</v>
      </c>
      <c r="W338" s="120" t="n">
        <f aca="false">N338/$R$3</f>
        <v>-206.96305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6791</v>
      </c>
      <c r="N339" s="118" t="n">
        <f aca="false">SUM(J$6:J339)</f>
        <v>-206963.05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6.791</v>
      </c>
      <c r="W339" s="120" t="n">
        <f aca="false">N339/$R$3</f>
        <v>-206.96305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6791</v>
      </c>
      <c r="N340" s="118" t="n">
        <f aca="false">SUM(J$6:J340)</f>
        <v>-206963.05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6.791</v>
      </c>
      <c r="W340" s="120" t="n">
        <f aca="false">N340/$R$3</f>
        <v>-206.96305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6791</v>
      </c>
      <c r="N341" s="118" t="n">
        <f aca="false">SUM(J$6:J341)</f>
        <v>-206963.05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6.791</v>
      </c>
      <c r="W341" s="120" t="n">
        <f aca="false">N341/$R$3</f>
        <v>-206.96305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6791</v>
      </c>
      <c r="N342" s="118" t="n">
        <f aca="false">SUM(J$6:J342)</f>
        <v>-206963.05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6.791</v>
      </c>
      <c r="W342" s="120" t="n">
        <f aca="false">N342/$R$3</f>
        <v>-206.96305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6791</v>
      </c>
      <c r="N343" s="118" t="n">
        <f aca="false">SUM(J$6:J343)</f>
        <v>-206963.05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6.791</v>
      </c>
      <c r="W343" s="120" t="n">
        <f aca="false">N343/$R$3</f>
        <v>-206.96305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6791</v>
      </c>
      <c r="N344" s="118" t="n">
        <f aca="false">SUM(J$6:J344)</f>
        <v>-206963.05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6.791</v>
      </c>
      <c r="W344" s="120" t="n">
        <f aca="false">N344/$R$3</f>
        <v>-206.96305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6791</v>
      </c>
      <c r="N345" s="118" t="n">
        <f aca="false">SUM(J$6:J345)</f>
        <v>-206963.05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6.791</v>
      </c>
      <c r="W345" s="120" t="n">
        <f aca="false">N345/$R$3</f>
        <v>-206.96305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6791</v>
      </c>
      <c r="N346" s="118" t="n">
        <f aca="false">SUM(J$6:J346)</f>
        <v>-206963.05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6.791</v>
      </c>
      <c r="W346" s="120" t="n">
        <f aca="false">N346/$R$3</f>
        <v>-206.96305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6791</v>
      </c>
      <c r="N347" s="118" t="n">
        <f aca="false">SUM(J$6:J347)</f>
        <v>-206963.05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6.791</v>
      </c>
      <c r="W347" s="120" t="n">
        <f aca="false">N347/$R$3</f>
        <v>-206.96305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6791</v>
      </c>
      <c r="N348" s="118" t="n">
        <f aca="false">SUM(J$6:J348)</f>
        <v>-206963.05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6.791</v>
      </c>
      <c r="W348" s="120" t="n">
        <f aca="false">N348/$R$3</f>
        <v>-206.96305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6791</v>
      </c>
      <c r="N349" s="118" t="n">
        <f aca="false">SUM(J$6:J349)</f>
        <v>-206963.05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6.791</v>
      </c>
      <c r="W349" s="120" t="n">
        <f aca="false">N349/$R$3</f>
        <v>-206.96305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6791</v>
      </c>
      <c r="N350" s="118" t="n">
        <f aca="false">SUM(J$6:J350)</f>
        <v>-206963.05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6.791</v>
      </c>
      <c r="W350" s="120" t="n">
        <f aca="false">N350/$R$3</f>
        <v>-206.96305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6791</v>
      </c>
      <c r="N351" s="118" t="n">
        <f aca="false">SUM(J$6:J351)</f>
        <v>-206963.05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6.791</v>
      </c>
      <c r="W351" s="120" t="n">
        <f aca="false">N351/$R$3</f>
        <v>-206.96305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6791</v>
      </c>
      <c r="N352" s="118" t="n">
        <f aca="false">SUM(J$6:J352)</f>
        <v>-206963.05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6.791</v>
      </c>
      <c r="W352" s="120" t="n">
        <f aca="false">N352/$R$3</f>
        <v>-206.96305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6791</v>
      </c>
      <c r="N353" s="118" t="n">
        <f aca="false">SUM(J$6:J353)</f>
        <v>-206963.05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6.791</v>
      </c>
      <c r="W353" s="120" t="n">
        <f aca="false">N353/$R$3</f>
        <v>-206.96305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6791</v>
      </c>
      <c r="N354" s="118" t="n">
        <f aca="false">SUM(J$6:J354)</f>
        <v>-206963.05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6.791</v>
      </c>
      <c r="W354" s="120" t="n">
        <f aca="false">N354/$R$3</f>
        <v>-206.96305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6791</v>
      </c>
      <c r="N355" s="118" t="n">
        <f aca="false">SUM(J$6:J355)</f>
        <v>-206963.05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6.791</v>
      </c>
      <c r="W355" s="120" t="n">
        <f aca="false">N355/$R$3</f>
        <v>-206.96305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6791</v>
      </c>
      <c r="N356" s="118" t="n">
        <f aca="false">SUM(J$6:J356)</f>
        <v>-206963.05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6.791</v>
      </c>
      <c r="W356" s="120" t="n">
        <f aca="false">N356/$R$3</f>
        <v>-206.96305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6791</v>
      </c>
      <c r="N357" s="118" t="n">
        <f aca="false">SUM(J$6:J357)</f>
        <v>-206963.05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6.791</v>
      </c>
      <c r="W357" s="120" t="n">
        <f aca="false">N357/$R$3</f>
        <v>-206.96305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6791</v>
      </c>
      <c r="N358" s="118" t="n">
        <f aca="false">SUM(J$6:J358)</f>
        <v>-206963.05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6.791</v>
      </c>
      <c r="W358" s="120" t="n">
        <f aca="false">N358/$R$3</f>
        <v>-206.96305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6791</v>
      </c>
      <c r="N359" s="118" t="n">
        <f aca="false">SUM(J$6:J359)</f>
        <v>-206963.05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6.791</v>
      </c>
      <c r="W359" s="120" t="n">
        <f aca="false">N359/$R$3</f>
        <v>-206.96305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6791</v>
      </c>
      <c r="N360" s="118" t="n">
        <f aca="false">SUM(J$6:J360)</f>
        <v>-206963.05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6.791</v>
      </c>
      <c r="W360" s="120" t="n">
        <f aca="false">N360/$R$3</f>
        <v>-206.96305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6791</v>
      </c>
      <c r="N361" s="118" t="n">
        <f aca="false">SUM(J$6:J361)</f>
        <v>-206963.05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6.791</v>
      </c>
      <c r="W361" s="120" t="n">
        <f aca="false">N361/$R$3</f>
        <v>-206.96305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6791</v>
      </c>
      <c r="N362" s="118" t="n">
        <f aca="false">SUM(J$6:J362)</f>
        <v>-206963.05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6.791</v>
      </c>
      <c r="W362" s="120" t="n">
        <f aca="false">N362/$R$3</f>
        <v>-206.96305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6791</v>
      </c>
      <c r="N363" s="118" t="n">
        <f aca="false">SUM(J$6:J363)</f>
        <v>-206963.05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6.791</v>
      </c>
      <c r="W363" s="120" t="n">
        <f aca="false">N363/$R$3</f>
        <v>-206.96305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6791</v>
      </c>
      <c r="N364" s="118" t="n">
        <f aca="false">SUM(J$6:J364)</f>
        <v>-206963.05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6.791</v>
      </c>
      <c r="W364" s="120" t="n">
        <f aca="false">N364/$R$3</f>
        <v>-206.96305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6791</v>
      </c>
      <c r="N365" s="118" t="n">
        <f aca="false">SUM(J$6:J365)</f>
        <v>-206963.05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6.791</v>
      </c>
      <c r="W365" s="120" t="n">
        <f aca="false">N365/$R$3</f>
        <v>-206.96305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6791</v>
      </c>
      <c r="N366" s="118" t="n">
        <f aca="false">SUM(J$6:J366)</f>
        <v>-206963.05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6.791</v>
      </c>
      <c r="W366" s="120" t="n">
        <f aca="false">N366/$R$3</f>
        <v>-206.96305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6791</v>
      </c>
      <c r="N367" s="118" t="n">
        <f aca="false">SUM(J$6:J367)</f>
        <v>-206963.05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6.791</v>
      </c>
      <c r="W367" s="120" t="n">
        <f aca="false">N367/$R$3</f>
        <v>-206.96305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6791</v>
      </c>
      <c r="N368" s="118" t="n">
        <f aca="false">SUM(J$6:J368)</f>
        <v>-206963.05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6.791</v>
      </c>
      <c r="W368" s="120" t="n">
        <f aca="false">N368/$R$3</f>
        <v>-206.96305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6791</v>
      </c>
      <c r="N369" s="118" t="n">
        <f aca="false">SUM(J$6:J369)</f>
        <v>-206963.05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6.791</v>
      </c>
      <c r="W369" s="120" t="n">
        <f aca="false">N369/$R$3</f>
        <v>-206.96305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6791</v>
      </c>
      <c r="N370" s="118" t="n">
        <f aca="false">SUM(J$6:J370)</f>
        <v>-206963.05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6.791</v>
      </c>
      <c r="W370" s="120" t="n">
        <f aca="false">N370/$R$3</f>
        <v>-206.96305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6791</v>
      </c>
      <c r="N371" s="118" t="n">
        <f aca="false">SUM(J$6:J371)</f>
        <v>-206963.05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6.791</v>
      </c>
      <c r="W371" s="120" t="n">
        <f aca="false">N371/$R$3</f>
        <v>-206.96305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76" activeCellId="0" sqref="B27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I3" s="140"/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I3" s="140"/>
      <c r="K3" s="122" t="n">
        <f aca="false">Summary!B8</f>
        <v>37187</v>
      </c>
      <c r="L3" s="123" t="n">
        <f aca="false">SUM(L6:L371)</f>
        <v>12805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12.805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1</v>
      </c>
      <c r="L296" s="118" t="n">
        <f aca="false">J296*K296</f>
        <v>12852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12.852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1</v>
      </c>
      <c r="L297" s="118" t="n">
        <f aca="false">J297*K297</f>
        <v>-47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-0.047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12805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12805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12805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12805</v>
      </c>
      <c r="N303" s="118" t="n">
        <f aca="false">SUM(J$6:J303)</f>
        <v>-24421.65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12.805</v>
      </c>
      <c r="V303" s="120" t="n">
        <f aca="false">M303/$R$3</f>
        <v>12.805</v>
      </c>
      <c r="W303" s="120" t="n">
        <f aca="false">N303/$R$3</f>
        <v>-24.42165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12805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12805</v>
      </c>
      <c r="N304" s="118" t="n">
        <f aca="false">SUM(J$6:J304)</f>
        <v>-24421.65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12.805</v>
      </c>
      <c r="V304" s="120" t="n">
        <f aca="false">M304/$R$3</f>
        <v>12.805</v>
      </c>
      <c r="W304" s="120" t="n">
        <f aca="false">N304/$R$3</f>
        <v>-24.42165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12805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12805</v>
      </c>
      <c r="N305" s="118" t="n">
        <f aca="false">SUM(J$6:J305)</f>
        <v>-24421.65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12.805</v>
      </c>
      <c r="V305" s="120" t="n">
        <f aca="false">M305/$R$3</f>
        <v>12.805</v>
      </c>
      <c r="W305" s="120" t="n">
        <f aca="false">N305/$R$3</f>
        <v>-24.42165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12805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12805</v>
      </c>
      <c r="N306" s="118" t="n">
        <f aca="false">SUM(J$6:J306)</f>
        <v>-24421.65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12.805</v>
      </c>
      <c r="V306" s="120" t="n">
        <f aca="false">M306/$R$3</f>
        <v>12.805</v>
      </c>
      <c r="W306" s="120" t="n">
        <f aca="false">N306/$R$3</f>
        <v>-24.42165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12805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12805</v>
      </c>
      <c r="N307" s="118" t="n">
        <f aca="false">SUM(J$6:J307)</f>
        <v>-24421.65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12.805</v>
      </c>
      <c r="V307" s="120" t="n">
        <f aca="false">M307/$R$3</f>
        <v>12.805</v>
      </c>
      <c r="W307" s="120" t="n">
        <f aca="false">N307/$R$3</f>
        <v>-24.42165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12805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12805</v>
      </c>
      <c r="N308" s="118" t="n">
        <f aca="false">SUM(J$6:J308)</f>
        <v>-24421.65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12.805</v>
      </c>
      <c r="V308" s="120" t="n">
        <f aca="false">M308/$R$3</f>
        <v>12.805</v>
      </c>
      <c r="W308" s="120" t="n">
        <f aca="false">N308/$R$3</f>
        <v>-24.42165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12805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12805</v>
      </c>
      <c r="N309" s="118" t="n">
        <f aca="false">SUM(J$6:J309)</f>
        <v>-24421.65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12.805</v>
      </c>
      <c r="V309" s="120" t="n">
        <f aca="false">M309/$R$3</f>
        <v>12.805</v>
      </c>
      <c r="W309" s="120" t="n">
        <f aca="false">N309/$R$3</f>
        <v>-24.42165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12805</v>
      </c>
      <c r="N310" s="118" t="n">
        <f aca="false">SUM(J$6:J310)</f>
        <v>-24421.65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12.805</v>
      </c>
      <c r="W310" s="120" t="n">
        <f aca="false">N310/$R$3</f>
        <v>-24.42165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12805</v>
      </c>
      <c r="N311" s="118" t="n">
        <f aca="false">SUM(J$6:J311)</f>
        <v>-24421.65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12.805</v>
      </c>
      <c r="W311" s="120" t="n">
        <f aca="false">N311/$R$3</f>
        <v>-24.42165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12805</v>
      </c>
      <c r="N312" s="118" t="n">
        <f aca="false">SUM(J$6:J312)</f>
        <v>-24421.65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12.805</v>
      </c>
      <c r="W312" s="120" t="n">
        <f aca="false">N312/$R$3</f>
        <v>-24.42165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12805</v>
      </c>
      <c r="N313" s="118" t="n">
        <f aca="false">SUM(J$6:J313)</f>
        <v>-24421.65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12.805</v>
      </c>
      <c r="W313" s="120" t="n">
        <f aca="false">N313/$R$3</f>
        <v>-24.42165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12805</v>
      </c>
      <c r="N314" s="118" t="n">
        <f aca="false">SUM(J$6:J314)</f>
        <v>-24421.65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12.805</v>
      </c>
      <c r="W314" s="120" t="n">
        <f aca="false">N314/$R$3</f>
        <v>-24.42165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12805</v>
      </c>
      <c r="N315" s="118" t="n">
        <f aca="false">SUM(J$6:J315)</f>
        <v>-24421.65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12.805</v>
      </c>
      <c r="W315" s="120" t="n">
        <f aca="false">N315/$R$3</f>
        <v>-24.42165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12805</v>
      </c>
      <c r="N316" s="118" t="n">
        <f aca="false">SUM(J$6:J316)</f>
        <v>-24421.65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12.805</v>
      </c>
      <c r="W316" s="120" t="n">
        <f aca="false">N316/$R$3</f>
        <v>-24.42165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12805</v>
      </c>
      <c r="N317" s="118" t="n">
        <f aca="false">SUM(J$6:J317)</f>
        <v>-24421.65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12.805</v>
      </c>
      <c r="W317" s="120" t="n">
        <f aca="false">N317/$R$3</f>
        <v>-24.42165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12805</v>
      </c>
      <c r="N318" s="118" t="n">
        <f aca="false">SUM(J$6:J318)</f>
        <v>-24421.65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12.805</v>
      </c>
      <c r="W318" s="120" t="n">
        <f aca="false">N318/$R$3</f>
        <v>-24.42165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12805</v>
      </c>
      <c r="N319" s="118" t="n">
        <f aca="false">SUM(J$6:J319)</f>
        <v>-24421.65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12.805</v>
      </c>
      <c r="W319" s="120" t="n">
        <f aca="false">N319/$R$3</f>
        <v>-24.42165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12805</v>
      </c>
      <c r="N320" s="118" t="n">
        <f aca="false">SUM(J$6:J320)</f>
        <v>-24421.65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12.805</v>
      </c>
      <c r="W320" s="120" t="n">
        <f aca="false">N320/$R$3</f>
        <v>-24.42165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12805</v>
      </c>
      <c r="N321" s="118" t="n">
        <f aca="false">SUM(J$6:J321)</f>
        <v>-24421.65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12.805</v>
      </c>
      <c r="W321" s="120" t="n">
        <f aca="false">N321/$R$3</f>
        <v>-24.42165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12805</v>
      </c>
      <c r="N322" s="118" t="n">
        <f aca="false">SUM(J$6:J322)</f>
        <v>-24421.65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12.805</v>
      </c>
      <c r="W322" s="120" t="n">
        <f aca="false">N322/$R$3</f>
        <v>-24.42165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12805</v>
      </c>
      <c r="N323" s="118" t="n">
        <f aca="false">SUM(J$6:J323)</f>
        <v>-24421.65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12.805</v>
      </c>
      <c r="W323" s="120" t="n">
        <f aca="false">N323/$R$3</f>
        <v>-24.42165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12805</v>
      </c>
      <c r="N324" s="118" t="n">
        <f aca="false">SUM(J$6:J324)</f>
        <v>-24421.65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12.805</v>
      </c>
      <c r="W324" s="120" t="n">
        <f aca="false">N324/$R$3</f>
        <v>-24.42165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12805</v>
      </c>
      <c r="N325" s="118" t="n">
        <f aca="false">SUM(J$6:J325)</f>
        <v>-24421.65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12.805</v>
      </c>
      <c r="W325" s="120" t="n">
        <f aca="false">N325/$R$3</f>
        <v>-24.42165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12805</v>
      </c>
      <c r="N326" s="118" t="n">
        <f aca="false">SUM(J$6:J326)</f>
        <v>-24421.65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12.805</v>
      </c>
      <c r="W326" s="120" t="n">
        <f aca="false">N326/$R$3</f>
        <v>-24.42165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12805</v>
      </c>
      <c r="N327" s="118" t="n">
        <f aca="false">SUM(J$6:J327)</f>
        <v>-24421.65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12.805</v>
      </c>
      <c r="W327" s="120" t="n">
        <f aca="false">N327/$R$3</f>
        <v>-24.42165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12805</v>
      </c>
      <c r="N328" s="118" t="n">
        <f aca="false">SUM(J$6:J328)</f>
        <v>-24421.65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12.805</v>
      </c>
      <c r="W328" s="120" t="n">
        <f aca="false">N328/$R$3</f>
        <v>-24.42165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12805</v>
      </c>
      <c r="N329" s="118" t="n">
        <f aca="false">SUM(J$6:J329)</f>
        <v>-24421.65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12.805</v>
      </c>
      <c r="W329" s="120" t="n">
        <f aca="false">N329/$R$3</f>
        <v>-24.42165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12805</v>
      </c>
      <c r="N330" s="118" t="n">
        <f aca="false">SUM(J$6:J330)</f>
        <v>-24421.65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12.805</v>
      </c>
      <c r="W330" s="120" t="n">
        <f aca="false">N330/$R$3</f>
        <v>-24.42165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12805</v>
      </c>
      <c r="N331" s="118" t="n">
        <f aca="false">SUM(J$6:J331)</f>
        <v>-24421.65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12.805</v>
      </c>
      <c r="W331" s="120" t="n">
        <f aca="false">N331/$R$3</f>
        <v>-24.42165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12805</v>
      </c>
      <c r="N332" s="118" t="n">
        <f aca="false">SUM(J$6:J332)</f>
        <v>-24421.65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12.805</v>
      </c>
      <c r="W332" s="120" t="n">
        <f aca="false">N332/$R$3</f>
        <v>-24.42165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12805</v>
      </c>
      <c r="N333" s="118" t="n">
        <f aca="false">SUM(J$6:J333)</f>
        <v>-24421.65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12.805</v>
      </c>
      <c r="W333" s="120" t="n">
        <f aca="false">N333/$R$3</f>
        <v>-24.42165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12805</v>
      </c>
      <c r="N334" s="118" t="n">
        <f aca="false">SUM(J$6:J334)</f>
        <v>-24421.65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12.805</v>
      </c>
      <c r="W334" s="120" t="n">
        <f aca="false">N334/$R$3</f>
        <v>-24.42165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12805</v>
      </c>
      <c r="N335" s="118" t="n">
        <f aca="false">SUM(J$6:J335)</f>
        <v>-24421.65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12.805</v>
      </c>
      <c r="W335" s="120" t="n">
        <f aca="false">N335/$R$3</f>
        <v>-24.42165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12805</v>
      </c>
      <c r="N336" s="118" t="n">
        <f aca="false">SUM(J$6:J336)</f>
        <v>-24421.65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12.805</v>
      </c>
      <c r="W336" s="120" t="n">
        <f aca="false">N336/$R$3</f>
        <v>-24.42165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12805</v>
      </c>
      <c r="N337" s="118" t="n">
        <f aca="false">SUM(J$6:J337)</f>
        <v>-24421.65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12.805</v>
      </c>
      <c r="W337" s="120" t="n">
        <f aca="false">N337/$R$3</f>
        <v>-24.42165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12805</v>
      </c>
      <c r="N338" s="118" t="n">
        <f aca="false">SUM(J$6:J338)</f>
        <v>-24421.65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12.805</v>
      </c>
      <c r="W338" s="120" t="n">
        <f aca="false">N338/$R$3</f>
        <v>-24.42165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12805</v>
      </c>
      <c r="N339" s="118" t="n">
        <f aca="false">SUM(J$6:J339)</f>
        <v>-24421.65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12.805</v>
      </c>
      <c r="W339" s="120" t="n">
        <f aca="false">N339/$R$3</f>
        <v>-24.42165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12805</v>
      </c>
      <c r="N340" s="118" t="n">
        <f aca="false">SUM(J$6:J340)</f>
        <v>-24421.65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12.805</v>
      </c>
      <c r="W340" s="120" t="n">
        <f aca="false">N340/$R$3</f>
        <v>-24.42165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12805</v>
      </c>
      <c r="N341" s="118" t="n">
        <f aca="false">SUM(J$6:J341)</f>
        <v>-24421.65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12.805</v>
      </c>
      <c r="W341" s="120" t="n">
        <f aca="false">N341/$R$3</f>
        <v>-24.42165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12805</v>
      </c>
      <c r="N342" s="118" t="n">
        <f aca="false">SUM(J$6:J342)</f>
        <v>-24421.65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12.805</v>
      </c>
      <c r="W342" s="120" t="n">
        <f aca="false">N342/$R$3</f>
        <v>-24.42165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12805</v>
      </c>
      <c r="N343" s="118" t="n">
        <f aca="false">SUM(J$6:J343)</f>
        <v>-24421.65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12.805</v>
      </c>
      <c r="W343" s="120" t="n">
        <f aca="false">N343/$R$3</f>
        <v>-24.42165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12805</v>
      </c>
      <c r="N344" s="118" t="n">
        <f aca="false">SUM(J$6:J344)</f>
        <v>-24421.65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12.805</v>
      </c>
      <c r="W344" s="120" t="n">
        <f aca="false">N344/$R$3</f>
        <v>-24.42165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12805</v>
      </c>
      <c r="N345" s="118" t="n">
        <f aca="false">SUM(J$6:J345)</f>
        <v>-24421.65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12.805</v>
      </c>
      <c r="W345" s="120" t="n">
        <f aca="false">N345/$R$3</f>
        <v>-24.42165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12805</v>
      </c>
      <c r="N346" s="118" t="n">
        <f aca="false">SUM(J$6:J346)</f>
        <v>-24421.65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12.805</v>
      </c>
      <c r="W346" s="120" t="n">
        <f aca="false">N346/$R$3</f>
        <v>-24.42165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12805</v>
      </c>
      <c r="N347" s="118" t="n">
        <f aca="false">SUM(J$6:J347)</f>
        <v>-24421.65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12.805</v>
      </c>
      <c r="W347" s="120" t="n">
        <f aca="false">N347/$R$3</f>
        <v>-24.42165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12805</v>
      </c>
      <c r="N348" s="118" t="n">
        <f aca="false">SUM(J$6:J348)</f>
        <v>-24421.65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12.805</v>
      </c>
      <c r="W348" s="120" t="n">
        <f aca="false">N348/$R$3</f>
        <v>-24.42165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12805</v>
      </c>
      <c r="N349" s="118" t="n">
        <f aca="false">SUM(J$6:J349)</f>
        <v>-24421.65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12.805</v>
      </c>
      <c r="W349" s="120" t="n">
        <f aca="false">N349/$R$3</f>
        <v>-24.42165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12805</v>
      </c>
      <c r="N350" s="118" t="n">
        <f aca="false">SUM(J$6:J350)</f>
        <v>-24421.65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12.805</v>
      </c>
      <c r="W350" s="120" t="n">
        <f aca="false">N350/$R$3</f>
        <v>-24.42165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12805</v>
      </c>
      <c r="N351" s="118" t="n">
        <f aca="false">SUM(J$6:J351)</f>
        <v>-24421.65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12.805</v>
      </c>
      <c r="W351" s="120" t="n">
        <f aca="false">N351/$R$3</f>
        <v>-24.42165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12805</v>
      </c>
      <c r="N352" s="118" t="n">
        <f aca="false">SUM(J$6:J352)</f>
        <v>-24421.65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12.805</v>
      </c>
      <c r="W352" s="120" t="n">
        <f aca="false">N352/$R$3</f>
        <v>-24.42165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12805</v>
      </c>
      <c r="N353" s="118" t="n">
        <f aca="false">SUM(J$6:J353)</f>
        <v>-24421.65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12.805</v>
      </c>
      <c r="W353" s="120" t="n">
        <f aca="false">N353/$R$3</f>
        <v>-24.42165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12805</v>
      </c>
      <c r="N354" s="118" t="n">
        <f aca="false">SUM(J$6:J354)</f>
        <v>-24421.65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12.805</v>
      </c>
      <c r="W354" s="120" t="n">
        <f aca="false">N354/$R$3</f>
        <v>-24.42165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12805</v>
      </c>
      <c r="N355" s="118" t="n">
        <f aca="false">SUM(J$6:J355)</f>
        <v>-24421.65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12.805</v>
      </c>
      <c r="W355" s="120" t="n">
        <f aca="false">N355/$R$3</f>
        <v>-24.42165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12805</v>
      </c>
      <c r="N356" s="118" t="n">
        <f aca="false">SUM(J$6:J356)</f>
        <v>-24421.65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12.805</v>
      </c>
      <c r="W356" s="120" t="n">
        <f aca="false">N356/$R$3</f>
        <v>-24.42165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12805</v>
      </c>
      <c r="N357" s="118" t="n">
        <f aca="false">SUM(J$6:J357)</f>
        <v>-24421.65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12.805</v>
      </c>
      <c r="W357" s="120" t="n">
        <f aca="false">N357/$R$3</f>
        <v>-24.42165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12805</v>
      </c>
      <c r="N358" s="118" t="n">
        <f aca="false">SUM(J$6:J358)</f>
        <v>-24421.65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12.805</v>
      </c>
      <c r="W358" s="120" t="n">
        <f aca="false">N358/$R$3</f>
        <v>-24.42165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12805</v>
      </c>
      <c r="N359" s="118" t="n">
        <f aca="false">SUM(J$6:J359)</f>
        <v>-24421.65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12.805</v>
      </c>
      <c r="W359" s="120" t="n">
        <f aca="false">N359/$R$3</f>
        <v>-24.42165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12805</v>
      </c>
      <c r="N360" s="118" t="n">
        <f aca="false">SUM(J$6:J360)</f>
        <v>-24421.65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12.805</v>
      </c>
      <c r="W360" s="120" t="n">
        <f aca="false">N360/$R$3</f>
        <v>-24.42165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12805</v>
      </c>
      <c r="N361" s="118" t="n">
        <f aca="false">SUM(J$6:J361)</f>
        <v>-24421.65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12.805</v>
      </c>
      <c r="W361" s="120" t="n">
        <f aca="false">N361/$R$3</f>
        <v>-24.42165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12805</v>
      </c>
      <c r="N362" s="118" t="n">
        <f aca="false">SUM(J$6:J362)</f>
        <v>-24421.65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12.805</v>
      </c>
      <c r="W362" s="120" t="n">
        <f aca="false">N362/$R$3</f>
        <v>-24.42165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12805</v>
      </c>
      <c r="N363" s="118" t="n">
        <f aca="false">SUM(J$6:J363)</f>
        <v>-24421.65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12.805</v>
      </c>
      <c r="W363" s="120" t="n">
        <f aca="false">N363/$R$3</f>
        <v>-24.42165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12805</v>
      </c>
      <c r="N364" s="118" t="n">
        <f aca="false">SUM(J$6:J364)</f>
        <v>-24421.65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12.805</v>
      </c>
      <c r="W364" s="120" t="n">
        <f aca="false">N364/$R$3</f>
        <v>-24.42165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12805</v>
      </c>
      <c r="N365" s="118" t="n">
        <f aca="false">SUM(J$6:J365)</f>
        <v>-24421.65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12.805</v>
      </c>
      <c r="W365" s="120" t="n">
        <f aca="false">N365/$R$3</f>
        <v>-24.42165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12805</v>
      </c>
      <c r="N366" s="118" t="n">
        <f aca="false">SUM(J$6:J366)</f>
        <v>-24421.65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12.805</v>
      </c>
      <c r="W366" s="120" t="n">
        <f aca="false">N366/$R$3</f>
        <v>-24.42165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12805</v>
      </c>
      <c r="N367" s="118" t="n">
        <f aca="false">SUM(J$6:J367)</f>
        <v>-24421.65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12.805</v>
      </c>
      <c r="W367" s="120" t="n">
        <f aca="false">N367/$R$3</f>
        <v>-24.42165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12805</v>
      </c>
      <c r="N368" s="118" t="n">
        <f aca="false">SUM(J$6:J368)</f>
        <v>-24421.65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12.805</v>
      </c>
      <c r="W368" s="120" t="n">
        <f aca="false">N368/$R$3</f>
        <v>-24.42165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12805</v>
      </c>
      <c r="N369" s="118" t="n">
        <f aca="false">SUM(J$6:J369)</f>
        <v>-24421.65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12.805</v>
      </c>
      <c r="W369" s="120" t="n">
        <f aca="false">N369/$R$3</f>
        <v>-24.42165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12805</v>
      </c>
      <c r="N370" s="118" t="n">
        <f aca="false">SUM(J$6:J370)</f>
        <v>-24421.65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12.805</v>
      </c>
      <c r="W370" s="120" t="n">
        <f aca="false">N370/$R$3</f>
        <v>-24.42165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12805</v>
      </c>
      <c r="N371" s="118" t="n">
        <f aca="false">SUM(J$6:J371)</f>
        <v>-24421.65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12.805</v>
      </c>
      <c r="W371" s="120" t="n">
        <f aca="false">N371/$R$3</f>
        <v>-24.42165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37181</v>
      </c>
    </row>
    <row r="3" customFormat="false" ht="12.75" hidden="false" customHeight="false" outlineLevel="0" collapsed="false">
      <c r="G3" s="146"/>
      <c r="K3" s="122" t="n">
        <f aca="false">Summary!B8</f>
        <v>37187</v>
      </c>
      <c r="L3" s="123" t="n">
        <f aca="false">SUM(L6:L371)</f>
        <v>64365.3200000001</v>
      </c>
      <c r="P3" s="118" t="n">
        <v>1000000</v>
      </c>
      <c r="Q3" s="118"/>
      <c r="R3" s="118" t="n">
        <v>1000</v>
      </c>
      <c r="S3" s="115"/>
      <c r="T3" s="124" t="n">
        <f aca="false">SUM(T6:T371)</f>
        <v>64.3653200000001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0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0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1</v>
      </c>
      <c r="L295" s="118" t="n">
        <f aca="false">J295*K295</f>
        <v>7461.93000000005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7.46193000000005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1</v>
      </c>
      <c r="L296" s="118" t="n">
        <f aca="false">J296*K296</f>
        <v>18684.4600000001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18.6844600000001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1</v>
      </c>
      <c r="L297" s="118" t="n">
        <f aca="false">J297*K297</f>
        <v>7554.95999999973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7.55495999999973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-6396.71081430631</v>
      </c>
      <c r="E300" s="118" t="n">
        <v>128250.263069537</v>
      </c>
      <c r="F300" s="118" t="n">
        <v>0</v>
      </c>
      <c r="G300" s="118" t="n">
        <v>-849881.37349699</v>
      </c>
      <c r="I300" s="118" t="n">
        <f aca="false">IF(MONTH($A300)=MONTH($A299),IF(G300=0,I299,G300),G300)</f>
        <v>-849881.37349699</v>
      </c>
      <c r="J300" s="118" t="n">
        <f aca="false">IF(MONTH($A300)=MONTH($A299),SUM(I300-I299),I300)</f>
        <v>22929.8600000002</v>
      </c>
      <c r="K300" s="118" t="n">
        <f aca="false">IF(WEEKDAY(A300,3)&gt;4,0,(IF(A300&lt;K$2,0,IF(A300&lt;=K$3,1,0))))</f>
        <v>1</v>
      </c>
      <c r="L300" s="118" t="n">
        <f aca="false">J300*K300</f>
        <v>22929.8600000002</v>
      </c>
      <c r="M300" s="118" t="n">
        <f aca="false">SUM(J$280:J300)</f>
        <v>-866381.824056808</v>
      </c>
      <c r="N300" s="118" t="n">
        <f aca="false">SUM(J$6:J300)</f>
        <v>21805162.4589728</v>
      </c>
      <c r="P300" s="118" t="n">
        <f aca="false">D300/P$3</f>
        <v>-0.00639671081430631</v>
      </c>
      <c r="Q300" s="118" t="n">
        <f aca="false">E300/P$3</f>
        <v>0.128250263069537</v>
      </c>
      <c r="R300" s="118" t="n">
        <f aca="false">F300/R$3</f>
        <v>0</v>
      </c>
      <c r="S300" s="120" t="n">
        <f aca="false">J300/$R$3</f>
        <v>22.9298600000002</v>
      </c>
      <c r="T300" s="120" t="n">
        <f aca="false">L300/$R$3</f>
        <v>22.9298600000002</v>
      </c>
      <c r="U300" s="120" t="n">
        <f aca="false">I300/$R$3</f>
        <v>-849.88137349699</v>
      </c>
      <c r="V300" s="120" t="n">
        <f aca="false">M300/$R$3</f>
        <v>-866.381824056808</v>
      </c>
      <c r="W300" s="120" t="n">
        <f aca="false">N300/$R$3</f>
        <v>21805.1624589728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-6407.06815873536</v>
      </c>
      <c r="E301" s="118" t="n">
        <v>128348.691772349</v>
      </c>
      <c r="F301" s="118" t="n">
        <v>0</v>
      </c>
      <c r="G301" s="118" t="n">
        <v>-842147.26349699</v>
      </c>
      <c r="I301" s="118" t="n">
        <f aca="false">IF(MONTH($A301)=MONTH($A300),IF(G301=0,I300,G301),G301)</f>
        <v>-842147.26349699</v>
      </c>
      <c r="J301" s="118" t="n">
        <f aca="false">IF(MONTH($A301)=MONTH($A300),SUM(I301-I300),I301)</f>
        <v>7734.10999999999</v>
      </c>
      <c r="K301" s="118" t="n">
        <f aca="false">IF(WEEKDAY(A301,3)&gt;4,0,(IF(A301&lt;K$2,0,IF(A301&lt;=K$3,1,0))))</f>
        <v>1</v>
      </c>
      <c r="L301" s="118" t="n">
        <f aca="false">J301*K301</f>
        <v>7734.10999999999</v>
      </c>
      <c r="M301" s="118" t="n">
        <f aca="false">SUM(J$280:J301)</f>
        <v>-858647.714056808</v>
      </c>
      <c r="N301" s="118" t="n">
        <f aca="false">SUM(J$6:J301)</f>
        <v>21812896.5689728</v>
      </c>
      <c r="P301" s="118" t="n">
        <f aca="false">D301/P$3</f>
        <v>-0.00640706815873536</v>
      </c>
      <c r="Q301" s="118" t="n">
        <f aca="false">E301/P$3</f>
        <v>0.128348691772349</v>
      </c>
      <c r="R301" s="118" t="n">
        <f aca="false">F301/R$3</f>
        <v>0</v>
      </c>
      <c r="S301" s="120" t="n">
        <f aca="false">J301/$R$3</f>
        <v>7.73410999999999</v>
      </c>
      <c r="T301" s="120" t="n">
        <f aca="false">L301/$R$3</f>
        <v>7.73410999999999</v>
      </c>
      <c r="U301" s="120" t="n">
        <f aca="false">I301/$R$3</f>
        <v>-842.14726349699</v>
      </c>
      <c r="V301" s="120" t="n">
        <f aca="false">M301/$R$3</f>
        <v>-858.647714056808</v>
      </c>
      <c r="W301" s="120" t="n">
        <f aca="false">N301/$R$3</f>
        <v>21812.8965689728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-842147.26349699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-858647.714056808</v>
      </c>
      <c r="N302" s="118" t="n">
        <f aca="false">SUM(J$6:J302)</f>
        <v>21812896.5689728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-842.14726349699</v>
      </c>
      <c r="V302" s="120" t="n">
        <f aca="false">M302/$R$3</f>
        <v>-858.647714056808</v>
      </c>
      <c r="W302" s="120" t="n">
        <f aca="false">N302/$R$3</f>
        <v>21812.8965689728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-842147.26349699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-858647.714056808</v>
      </c>
      <c r="N303" s="118" t="n">
        <f aca="false">SUM(J$6:J303)</f>
        <v>21812896.5689728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-842.14726349699</v>
      </c>
      <c r="V303" s="120" t="n">
        <f aca="false">M303/$R$3</f>
        <v>-858.647714056808</v>
      </c>
      <c r="W303" s="120" t="n">
        <f aca="false">N303/$R$3</f>
        <v>21812.8965689728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-842147.26349699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-858647.714056808</v>
      </c>
      <c r="N304" s="118" t="n">
        <f aca="false">SUM(J$6:J304)</f>
        <v>21812896.5689728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-842.14726349699</v>
      </c>
      <c r="V304" s="120" t="n">
        <f aca="false">M304/$R$3</f>
        <v>-858.647714056808</v>
      </c>
      <c r="W304" s="120" t="n">
        <f aca="false">N304/$R$3</f>
        <v>21812.8965689728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-842147.26349699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-858647.714056808</v>
      </c>
      <c r="N305" s="118" t="n">
        <f aca="false">SUM(J$6:J305)</f>
        <v>21812896.5689728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-842.14726349699</v>
      </c>
      <c r="V305" s="120" t="n">
        <f aca="false">M305/$R$3</f>
        <v>-858.647714056808</v>
      </c>
      <c r="W305" s="120" t="n">
        <f aca="false">N305/$R$3</f>
        <v>21812.8965689728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-842147.26349699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-858647.714056808</v>
      </c>
      <c r="N306" s="118" t="n">
        <f aca="false">SUM(J$6:J306)</f>
        <v>21812896.5689728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-842.14726349699</v>
      </c>
      <c r="V306" s="120" t="n">
        <f aca="false">M306/$R$3</f>
        <v>-858.647714056808</v>
      </c>
      <c r="W306" s="120" t="n">
        <f aca="false">N306/$R$3</f>
        <v>21812.8965689728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-842147.26349699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-858647.714056808</v>
      </c>
      <c r="N307" s="118" t="n">
        <f aca="false">SUM(J$6:J307)</f>
        <v>21812896.5689728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-842.14726349699</v>
      </c>
      <c r="V307" s="120" t="n">
        <f aca="false">M307/$R$3</f>
        <v>-858.647714056808</v>
      </c>
      <c r="W307" s="120" t="n">
        <f aca="false">N307/$R$3</f>
        <v>21812.8965689728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-842147.26349699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-858647.714056808</v>
      </c>
      <c r="N308" s="118" t="n">
        <f aca="false">SUM(J$6:J308)</f>
        <v>21812896.5689728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-842.14726349699</v>
      </c>
      <c r="V308" s="120" t="n">
        <f aca="false">M308/$R$3</f>
        <v>-858.647714056808</v>
      </c>
      <c r="W308" s="120" t="n">
        <f aca="false">N308/$R$3</f>
        <v>21812.8965689728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-842147.26349699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-858647.714056808</v>
      </c>
      <c r="N309" s="118" t="n">
        <f aca="false">SUM(J$6:J309)</f>
        <v>21812896.5689728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-842.14726349699</v>
      </c>
      <c r="V309" s="120" t="n">
        <f aca="false">M309/$R$3</f>
        <v>-858.647714056808</v>
      </c>
      <c r="W309" s="120" t="n">
        <f aca="false">N309/$R$3</f>
        <v>21812.8965689728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-858647.714056808</v>
      </c>
      <c r="N310" s="118" t="n">
        <f aca="false">SUM(J$6:J310)</f>
        <v>21812896.5689728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-858.647714056808</v>
      </c>
      <c r="W310" s="120" t="n">
        <f aca="false">N310/$R$3</f>
        <v>21812.8965689728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-858647.714056808</v>
      </c>
      <c r="N311" s="118" t="n">
        <f aca="false">SUM(J$6:J311)</f>
        <v>21812896.5689728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-858.647714056808</v>
      </c>
      <c r="W311" s="120" t="n">
        <f aca="false">N311/$R$3</f>
        <v>21812.8965689728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-858647.714056808</v>
      </c>
      <c r="N312" s="118" t="n">
        <f aca="false">SUM(J$6:J312)</f>
        <v>21812896.5689728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-858.647714056808</v>
      </c>
      <c r="W312" s="120" t="n">
        <f aca="false">N312/$R$3</f>
        <v>21812.8965689728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-858647.714056808</v>
      </c>
      <c r="N313" s="118" t="n">
        <f aca="false">SUM(J$6:J313)</f>
        <v>21812896.5689728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-858.647714056808</v>
      </c>
      <c r="W313" s="120" t="n">
        <f aca="false">N313/$R$3</f>
        <v>21812.8965689728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-858647.714056808</v>
      </c>
      <c r="N314" s="118" t="n">
        <f aca="false">SUM(J$6:J314)</f>
        <v>21812896.5689728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-858.647714056808</v>
      </c>
      <c r="W314" s="120" t="n">
        <f aca="false">N314/$R$3</f>
        <v>21812.8965689728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-858647.714056808</v>
      </c>
      <c r="N315" s="118" t="n">
        <f aca="false">SUM(J$6:J315)</f>
        <v>21812896.5689728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-858.647714056808</v>
      </c>
      <c r="W315" s="120" t="n">
        <f aca="false">N315/$R$3</f>
        <v>21812.8965689728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-858647.714056808</v>
      </c>
      <c r="N316" s="118" t="n">
        <f aca="false">SUM(J$6:J316)</f>
        <v>21812896.5689728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-858.647714056808</v>
      </c>
      <c r="W316" s="120" t="n">
        <f aca="false">N316/$R$3</f>
        <v>21812.8965689728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-858647.714056808</v>
      </c>
      <c r="N317" s="118" t="n">
        <f aca="false">SUM(J$6:J317)</f>
        <v>21812896.5689728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-858.647714056808</v>
      </c>
      <c r="W317" s="120" t="n">
        <f aca="false">N317/$R$3</f>
        <v>21812.8965689728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-858647.714056808</v>
      </c>
      <c r="N318" s="118" t="n">
        <f aca="false">SUM(J$6:J318)</f>
        <v>21812896.5689728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-858.647714056808</v>
      </c>
      <c r="W318" s="120" t="n">
        <f aca="false">N318/$R$3</f>
        <v>21812.8965689728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-858647.714056808</v>
      </c>
      <c r="N319" s="118" t="n">
        <f aca="false">SUM(J$6:J319)</f>
        <v>21812896.5689728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-858.647714056808</v>
      </c>
      <c r="W319" s="120" t="n">
        <f aca="false">N319/$R$3</f>
        <v>21812.8965689728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-858647.714056808</v>
      </c>
      <c r="N320" s="118" t="n">
        <f aca="false">SUM(J$6:J320)</f>
        <v>21812896.5689728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-858.647714056808</v>
      </c>
      <c r="W320" s="120" t="n">
        <f aca="false">N320/$R$3</f>
        <v>21812.8965689728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-858647.714056808</v>
      </c>
      <c r="N321" s="118" t="n">
        <f aca="false">SUM(J$6:J321)</f>
        <v>21812896.5689728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-858.647714056808</v>
      </c>
      <c r="W321" s="120" t="n">
        <f aca="false">N321/$R$3</f>
        <v>21812.8965689728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-858647.714056808</v>
      </c>
      <c r="N322" s="118" t="n">
        <f aca="false">SUM(J$6:J322)</f>
        <v>21812896.5689728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-858.647714056808</v>
      </c>
      <c r="W322" s="120" t="n">
        <f aca="false">N322/$R$3</f>
        <v>21812.8965689728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-858647.714056808</v>
      </c>
      <c r="N323" s="118" t="n">
        <f aca="false">SUM(J$6:J323)</f>
        <v>21812896.5689728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-858.647714056808</v>
      </c>
      <c r="W323" s="120" t="n">
        <f aca="false">N323/$R$3</f>
        <v>21812.8965689728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-858647.714056808</v>
      </c>
      <c r="N324" s="118" t="n">
        <f aca="false">SUM(J$6:J324)</f>
        <v>21812896.5689728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-858.647714056808</v>
      </c>
      <c r="W324" s="120" t="n">
        <f aca="false">N324/$R$3</f>
        <v>21812.8965689728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-858647.714056808</v>
      </c>
      <c r="N325" s="118" t="n">
        <f aca="false">SUM(J$6:J325)</f>
        <v>21812896.5689728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-858.647714056808</v>
      </c>
      <c r="W325" s="120" t="n">
        <f aca="false">N325/$R$3</f>
        <v>21812.8965689728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-858647.714056808</v>
      </c>
      <c r="N326" s="118" t="n">
        <f aca="false">SUM(J$6:J326)</f>
        <v>21812896.5689728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-858.647714056808</v>
      </c>
      <c r="W326" s="120" t="n">
        <f aca="false">N326/$R$3</f>
        <v>21812.8965689728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-858647.714056808</v>
      </c>
      <c r="N327" s="118" t="n">
        <f aca="false">SUM(J$6:J327)</f>
        <v>21812896.5689728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-858.647714056808</v>
      </c>
      <c r="W327" s="120" t="n">
        <f aca="false">N327/$R$3</f>
        <v>21812.8965689728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-858647.714056808</v>
      </c>
      <c r="N328" s="118" t="n">
        <f aca="false">SUM(J$6:J328)</f>
        <v>21812896.5689728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-858.647714056808</v>
      </c>
      <c r="W328" s="120" t="n">
        <f aca="false">N328/$R$3</f>
        <v>21812.8965689728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-858647.714056808</v>
      </c>
      <c r="N329" s="118" t="n">
        <f aca="false">SUM(J$6:J329)</f>
        <v>21812896.5689728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-858.647714056808</v>
      </c>
      <c r="W329" s="120" t="n">
        <f aca="false">N329/$R$3</f>
        <v>21812.8965689728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-858647.714056808</v>
      </c>
      <c r="N330" s="118" t="n">
        <f aca="false">SUM(J$6:J330)</f>
        <v>21812896.5689728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-858.647714056808</v>
      </c>
      <c r="W330" s="120" t="n">
        <f aca="false">N330/$R$3</f>
        <v>21812.8965689728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-858647.714056808</v>
      </c>
      <c r="N331" s="118" t="n">
        <f aca="false">SUM(J$6:J331)</f>
        <v>21812896.5689728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-858.647714056808</v>
      </c>
      <c r="W331" s="120" t="n">
        <f aca="false">N331/$R$3</f>
        <v>21812.8965689728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-858647.714056808</v>
      </c>
      <c r="N332" s="118" t="n">
        <f aca="false">SUM(J$6:J332)</f>
        <v>21812896.5689728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-858.647714056808</v>
      </c>
      <c r="W332" s="120" t="n">
        <f aca="false">N332/$R$3</f>
        <v>21812.8965689728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-858647.714056808</v>
      </c>
      <c r="N333" s="118" t="n">
        <f aca="false">SUM(J$6:J333)</f>
        <v>21812896.5689728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-858.647714056808</v>
      </c>
      <c r="W333" s="120" t="n">
        <f aca="false">N333/$R$3</f>
        <v>21812.8965689728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-858647.714056808</v>
      </c>
      <c r="N334" s="118" t="n">
        <f aca="false">SUM(J$6:J334)</f>
        <v>21812896.5689728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-858.647714056808</v>
      </c>
      <c r="W334" s="120" t="n">
        <f aca="false">N334/$R$3</f>
        <v>21812.8965689728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-858647.714056808</v>
      </c>
      <c r="N335" s="118" t="n">
        <f aca="false">SUM(J$6:J335)</f>
        <v>21812896.5689728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-858.647714056808</v>
      </c>
      <c r="W335" s="120" t="n">
        <f aca="false">N335/$R$3</f>
        <v>21812.8965689728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-858647.714056808</v>
      </c>
      <c r="N336" s="118" t="n">
        <f aca="false">SUM(J$6:J336)</f>
        <v>21812896.5689728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-858.647714056808</v>
      </c>
      <c r="W336" s="120" t="n">
        <f aca="false">N336/$R$3</f>
        <v>21812.8965689728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-858647.714056808</v>
      </c>
      <c r="N337" s="118" t="n">
        <f aca="false">SUM(J$6:J337)</f>
        <v>21812896.5689728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-858.647714056808</v>
      </c>
      <c r="W337" s="120" t="n">
        <f aca="false">N337/$R$3</f>
        <v>21812.8965689728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-858647.714056808</v>
      </c>
      <c r="N338" s="118" t="n">
        <f aca="false">SUM(J$6:J338)</f>
        <v>21812896.5689728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-858.647714056808</v>
      </c>
      <c r="W338" s="120" t="n">
        <f aca="false">N338/$R$3</f>
        <v>21812.8965689728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-858647.714056808</v>
      </c>
      <c r="N339" s="118" t="n">
        <f aca="false">SUM(J$6:J339)</f>
        <v>21812896.5689728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-858.647714056808</v>
      </c>
      <c r="W339" s="120" t="n">
        <f aca="false">N339/$R$3</f>
        <v>21812.8965689728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-858647.714056808</v>
      </c>
      <c r="N340" s="118" t="n">
        <f aca="false">SUM(J$6:J340)</f>
        <v>21812896.5689728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-858.647714056808</v>
      </c>
      <c r="W340" s="120" t="n">
        <f aca="false">N340/$R$3</f>
        <v>21812.8965689728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-858647.714056808</v>
      </c>
      <c r="N341" s="118" t="n">
        <f aca="false">SUM(J$6:J341)</f>
        <v>21812896.5689728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-858.647714056808</v>
      </c>
      <c r="W341" s="120" t="n">
        <f aca="false">N341/$R$3</f>
        <v>21812.8965689728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-858647.714056808</v>
      </c>
      <c r="N342" s="118" t="n">
        <f aca="false">SUM(J$6:J342)</f>
        <v>21812896.5689728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-858.647714056808</v>
      </c>
      <c r="W342" s="120" t="n">
        <f aca="false">N342/$R$3</f>
        <v>21812.8965689728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-858647.714056808</v>
      </c>
      <c r="N343" s="118" t="n">
        <f aca="false">SUM(J$6:J343)</f>
        <v>21812896.5689728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-858.647714056808</v>
      </c>
      <c r="W343" s="120" t="n">
        <f aca="false">N343/$R$3</f>
        <v>21812.8965689728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-858647.714056808</v>
      </c>
      <c r="N344" s="118" t="n">
        <f aca="false">SUM(J$6:J344)</f>
        <v>21812896.5689728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-858.647714056808</v>
      </c>
      <c r="W344" s="120" t="n">
        <f aca="false">N344/$R$3</f>
        <v>21812.8965689728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-858647.714056808</v>
      </c>
      <c r="N345" s="118" t="n">
        <f aca="false">SUM(J$6:J345)</f>
        <v>21812896.5689728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-858.647714056808</v>
      </c>
      <c r="W345" s="120" t="n">
        <f aca="false">N345/$R$3</f>
        <v>21812.8965689728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-858647.714056808</v>
      </c>
      <c r="N346" s="118" t="n">
        <f aca="false">SUM(J$6:J346)</f>
        <v>21812896.5689728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-858.647714056808</v>
      </c>
      <c r="W346" s="120" t="n">
        <f aca="false">N346/$R$3</f>
        <v>21812.8965689728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-858647.714056808</v>
      </c>
      <c r="N347" s="118" t="n">
        <f aca="false">SUM(J$6:J347)</f>
        <v>21812896.5689728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-858.647714056808</v>
      </c>
      <c r="W347" s="120" t="n">
        <f aca="false">N347/$R$3</f>
        <v>21812.8965689728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-858647.714056808</v>
      </c>
      <c r="N348" s="118" t="n">
        <f aca="false">SUM(J$6:J348)</f>
        <v>21812896.5689728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-858.647714056808</v>
      </c>
      <c r="W348" s="120" t="n">
        <f aca="false">N348/$R$3</f>
        <v>21812.8965689728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-858647.714056808</v>
      </c>
      <c r="N349" s="118" t="n">
        <f aca="false">SUM(J$6:J349)</f>
        <v>21812896.5689728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-858.647714056808</v>
      </c>
      <c r="W349" s="120" t="n">
        <f aca="false">N349/$R$3</f>
        <v>21812.8965689728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-858647.714056808</v>
      </c>
      <c r="N350" s="118" t="n">
        <f aca="false">SUM(J$6:J350)</f>
        <v>21812896.5689728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-858.647714056808</v>
      </c>
      <c r="W350" s="120" t="n">
        <f aca="false">N350/$R$3</f>
        <v>21812.8965689728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-858647.714056808</v>
      </c>
      <c r="N351" s="118" t="n">
        <f aca="false">SUM(J$6:J351)</f>
        <v>21812896.5689728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-858.647714056808</v>
      </c>
      <c r="W351" s="120" t="n">
        <f aca="false">N351/$R$3</f>
        <v>21812.8965689728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-858647.714056808</v>
      </c>
      <c r="N352" s="118" t="n">
        <f aca="false">SUM(J$6:J352)</f>
        <v>21812896.5689728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-858.647714056808</v>
      </c>
      <c r="W352" s="120" t="n">
        <f aca="false">N352/$R$3</f>
        <v>21812.8965689728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-858647.714056808</v>
      </c>
      <c r="N353" s="118" t="n">
        <f aca="false">SUM(J$6:J353)</f>
        <v>21812896.5689728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-858.647714056808</v>
      </c>
      <c r="W353" s="120" t="n">
        <f aca="false">N353/$R$3</f>
        <v>21812.8965689728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-858647.714056808</v>
      </c>
      <c r="N354" s="118" t="n">
        <f aca="false">SUM(J$6:J354)</f>
        <v>21812896.5689728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-858.647714056808</v>
      </c>
      <c r="W354" s="120" t="n">
        <f aca="false">N354/$R$3</f>
        <v>21812.8965689728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-858647.714056808</v>
      </c>
      <c r="N355" s="118" t="n">
        <f aca="false">SUM(J$6:J355)</f>
        <v>21812896.5689728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-858.647714056808</v>
      </c>
      <c r="W355" s="120" t="n">
        <f aca="false">N355/$R$3</f>
        <v>21812.8965689728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-858647.714056808</v>
      </c>
      <c r="N356" s="118" t="n">
        <f aca="false">SUM(J$6:J356)</f>
        <v>21812896.5689728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-858.647714056808</v>
      </c>
      <c r="W356" s="120" t="n">
        <f aca="false">N356/$R$3</f>
        <v>21812.8965689728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-858647.714056808</v>
      </c>
      <c r="N357" s="118" t="n">
        <f aca="false">SUM(J$6:J357)</f>
        <v>21812896.5689728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-858.647714056808</v>
      </c>
      <c r="W357" s="120" t="n">
        <f aca="false">N357/$R$3</f>
        <v>21812.8965689728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-858647.714056808</v>
      </c>
      <c r="N358" s="118" t="n">
        <f aca="false">SUM(J$6:J358)</f>
        <v>21812896.5689728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-858.647714056808</v>
      </c>
      <c r="W358" s="120" t="n">
        <f aca="false">N358/$R$3</f>
        <v>21812.8965689728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-858647.714056808</v>
      </c>
      <c r="N359" s="118" t="n">
        <f aca="false">SUM(J$6:J359)</f>
        <v>21812896.5689728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-858.647714056808</v>
      </c>
      <c r="W359" s="120" t="n">
        <f aca="false">N359/$R$3</f>
        <v>21812.8965689728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-858647.714056808</v>
      </c>
      <c r="N360" s="118" t="n">
        <f aca="false">SUM(J$6:J360)</f>
        <v>21812896.5689728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-858.647714056808</v>
      </c>
      <c r="W360" s="120" t="n">
        <f aca="false">N360/$R$3</f>
        <v>21812.8965689728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-858647.714056808</v>
      </c>
      <c r="N361" s="118" t="n">
        <f aca="false">SUM(J$6:J361)</f>
        <v>21812896.5689728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-858.647714056808</v>
      </c>
      <c r="W361" s="120" t="n">
        <f aca="false">N361/$R$3</f>
        <v>21812.8965689728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-858647.714056808</v>
      </c>
      <c r="N362" s="118" t="n">
        <f aca="false">SUM(J$6:J362)</f>
        <v>21812896.5689728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-858.647714056808</v>
      </c>
      <c r="W362" s="120" t="n">
        <f aca="false">N362/$R$3</f>
        <v>21812.8965689728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-858647.714056808</v>
      </c>
      <c r="N363" s="118" t="n">
        <f aca="false">SUM(J$6:J363)</f>
        <v>21812896.5689728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-858.647714056808</v>
      </c>
      <c r="W363" s="120" t="n">
        <f aca="false">N363/$R$3</f>
        <v>21812.8965689728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-858647.714056808</v>
      </c>
      <c r="N364" s="118" t="n">
        <f aca="false">SUM(J$6:J364)</f>
        <v>21812896.5689728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-858.647714056808</v>
      </c>
      <c r="W364" s="120" t="n">
        <f aca="false">N364/$R$3</f>
        <v>21812.8965689728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-858647.714056808</v>
      </c>
      <c r="N365" s="118" t="n">
        <f aca="false">SUM(J$6:J365)</f>
        <v>21812896.5689728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-858.647714056808</v>
      </c>
      <c r="W365" s="120" t="n">
        <f aca="false">N365/$R$3</f>
        <v>21812.8965689728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-858647.714056808</v>
      </c>
      <c r="N366" s="118" t="n">
        <f aca="false">SUM(J$6:J366)</f>
        <v>21812896.5689728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-858.647714056808</v>
      </c>
      <c r="W366" s="120" t="n">
        <f aca="false">N366/$R$3</f>
        <v>21812.8965689728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-858647.714056808</v>
      </c>
      <c r="N367" s="118" t="n">
        <f aca="false">SUM(J$6:J367)</f>
        <v>21812896.5689728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-858.647714056808</v>
      </c>
      <c r="W367" s="120" t="n">
        <f aca="false">N367/$R$3</f>
        <v>21812.8965689728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-858647.714056808</v>
      </c>
      <c r="N368" s="118" t="n">
        <f aca="false">SUM(J$6:J368)</f>
        <v>21812896.5689728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-858.647714056808</v>
      </c>
      <c r="W368" s="120" t="n">
        <f aca="false">N368/$R$3</f>
        <v>21812.8965689728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-858647.714056808</v>
      </c>
      <c r="N369" s="118" t="n">
        <f aca="false">SUM(J$6:J369)</f>
        <v>21812896.5689728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-858.647714056808</v>
      </c>
      <c r="W369" s="120" t="n">
        <f aca="false">N369/$R$3</f>
        <v>21812.8965689728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-858647.714056808</v>
      </c>
      <c r="N370" s="118" t="n">
        <f aca="false">SUM(J$6:J370)</f>
        <v>21812896.5689728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-858.647714056808</v>
      </c>
      <c r="W370" s="120" t="n">
        <f aca="false">N370/$R$3</f>
        <v>21812.8965689728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-858647.714056808</v>
      </c>
      <c r="N371" s="118" t="n">
        <f aca="false">SUM(J$6:J371)</f>
        <v>21812896.5689728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-858.647714056808</v>
      </c>
      <c r="W371" s="120" t="n">
        <f aca="false">N371/$R$3</f>
        <v>21812.8965689728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37181</v>
      </c>
    </row>
    <row r="3" customFormat="false" ht="12.75" hidden="false" customHeight="false" outlineLevel="0" collapsed="false">
      <c r="G3" s="146"/>
      <c r="K3" s="122" t="n">
        <f aca="false">Summary!B8</f>
        <v>37187</v>
      </c>
      <c r="L3" s="123" t="n">
        <f aca="false">SUM(L6:L371)</f>
        <v>-22.2000000000007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-0.0222000000000007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0</v>
      </c>
      <c r="L294" s="118" t="n">
        <f aca="false">J294*K294</f>
        <v>-0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1</v>
      </c>
      <c r="L295" s="118" t="n">
        <f aca="false">J295*K295</f>
        <v>-3.15999999999985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-0.00315999999999985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1</v>
      </c>
      <c r="L296" s="118" t="n">
        <f aca="false">J296*K296</f>
        <v>-3.17000000000189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-0.00317000000000189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1</v>
      </c>
      <c r="L297" s="118" t="n">
        <f aca="false">J297*K297</f>
        <v>-3.16999999999825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-0.00316999999999825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71626</v>
      </c>
      <c r="E300" s="118" t="n">
        <v>71626</v>
      </c>
      <c r="F300" s="118" t="n">
        <v>0</v>
      </c>
      <c r="G300" s="118" t="n">
        <v>21333.1491445856</v>
      </c>
      <c r="I300" s="118" t="n">
        <f aca="false">IF(MONTH($A300)=MONTH($A299),IF(G300=0,I299,G300),G300)</f>
        <v>21333.1491445856</v>
      </c>
      <c r="J300" s="118" t="n">
        <f aca="false">IF(MONTH($A300)=MONTH($A299),SUM(I300-I299),I300)</f>
        <v>-9.52000000000044</v>
      </c>
      <c r="K300" s="118" t="n">
        <f aca="false">IF(WEEKDAY(A300,3)&gt;4,0,(IF(A300&lt;K$2,0,IF(A300&lt;=K$3,1,0))))</f>
        <v>1</v>
      </c>
      <c r="L300" s="118" t="n">
        <f aca="false">J300*K300</f>
        <v>-9.52000000000044</v>
      </c>
      <c r="M300" s="118" t="n">
        <f aca="false">SUM(J$280:J300)</f>
        <v>10385.8040448856</v>
      </c>
      <c r="N300" s="118" t="n">
        <f aca="false">SUM(J$6:J300)</f>
        <v>25403.2166537549</v>
      </c>
      <c r="P300" s="118" t="n">
        <f aca="false">D300/P$3</f>
        <v>0.071626</v>
      </c>
      <c r="Q300" s="118" t="n">
        <f aca="false">E300/P$3</f>
        <v>0.071626</v>
      </c>
      <c r="R300" s="118" t="n">
        <f aca="false">F300/R$3</f>
        <v>0</v>
      </c>
      <c r="S300" s="120" t="n">
        <f aca="false">J300/$R$3</f>
        <v>-0.00952000000000044</v>
      </c>
      <c r="T300" s="120" t="n">
        <f aca="false">L300/$R$3</f>
        <v>-0.00952000000000044</v>
      </c>
      <c r="U300" s="120" t="n">
        <f aca="false">I300/$R$3</f>
        <v>21.3331491445856</v>
      </c>
      <c r="V300" s="120" t="n">
        <f aca="false">M300/$R$3</f>
        <v>10.3858040448856</v>
      </c>
      <c r="W300" s="120" t="n">
        <f aca="false">N300/$R$3</f>
        <v>25.4032166537549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71626</v>
      </c>
      <c r="E301" s="118" t="n">
        <v>71626</v>
      </c>
      <c r="F301" s="118" t="n">
        <v>0</v>
      </c>
      <c r="G301" s="118" t="n">
        <v>21329.9691445856</v>
      </c>
      <c r="I301" s="118" t="n">
        <f aca="false">IF(MONTH($A301)=MONTH($A300),IF(G301=0,I300,G301),G301)</f>
        <v>21329.9691445856</v>
      </c>
      <c r="J301" s="118" t="n">
        <f aca="false">IF(MONTH($A301)=MONTH($A300),SUM(I301-I300),I301)</f>
        <v>-3.18000000000029</v>
      </c>
      <c r="K301" s="118" t="n">
        <f aca="false">IF(WEEKDAY(A301,3)&gt;4,0,(IF(A301&lt;K$2,0,IF(A301&lt;=K$3,1,0))))</f>
        <v>1</v>
      </c>
      <c r="L301" s="118" t="n">
        <f aca="false">J301*K301</f>
        <v>-3.18000000000029</v>
      </c>
      <c r="M301" s="118" t="n">
        <f aca="false">SUM(J$280:J301)</f>
        <v>10382.6240448856</v>
      </c>
      <c r="N301" s="118" t="n">
        <f aca="false">SUM(J$6:J301)</f>
        <v>25400.0366537549</v>
      </c>
      <c r="P301" s="118" t="n">
        <f aca="false">D301/P$3</f>
        <v>0.071626</v>
      </c>
      <c r="Q301" s="118" t="n">
        <f aca="false">E301/P$3</f>
        <v>0.071626</v>
      </c>
      <c r="R301" s="118" t="n">
        <f aca="false">F301/R$3</f>
        <v>0</v>
      </c>
      <c r="S301" s="120" t="n">
        <f aca="false">J301/$R$3</f>
        <v>-0.00318000000000029</v>
      </c>
      <c r="T301" s="120" t="n">
        <f aca="false">L301/$R$3</f>
        <v>-0.00318000000000029</v>
      </c>
      <c r="U301" s="120" t="n">
        <f aca="false">I301/$R$3</f>
        <v>21.3299691445856</v>
      </c>
      <c r="V301" s="120" t="n">
        <f aca="false">M301/$R$3</f>
        <v>10.3826240448856</v>
      </c>
      <c r="W301" s="120" t="n">
        <f aca="false">N301/$R$3</f>
        <v>25.4000366537549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21329.9691445856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10382.6240448856</v>
      </c>
      <c r="N302" s="118" t="n">
        <f aca="false">SUM(J$6:J302)</f>
        <v>25400.0366537549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21.3299691445856</v>
      </c>
      <c r="V302" s="120" t="n">
        <f aca="false">M302/$R$3</f>
        <v>10.3826240448856</v>
      </c>
      <c r="W302" s="120" t="n">
        <f aca="false">N302/$R$3</f>
        <v>25.4000366537549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21329.9691445856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10382.6240448856</v>
      </c>
      <c r="N303" s="118" t="n">
        <f aca="false">SUM(J$6:J303)</f>
        <v>25400.0366537549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21.3299691445856</v>
      </c>
      <c r="V303" s="120" t="n">
        <f aca="false">M303/$R$3</f>
        <v>10.3826240448856</v>
      </c>
      <c r="W303" s="120" t="n">
        <f aca="false">N303/$R$3</f>
        <v>25.4000366537549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21329.9691445856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10382.6240448856</v>
      </c>
      <c r="N304" s="118" t="n">
        <f aca="false">SUM(J$6:J304)</f>
        <v>25400.0366537549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21.3299691445856</v>
      </c>
      <c r="V304" s="120" t="n">
        <f aca="false">M304/$R$3</f>
        <v>10.3826240448856</v>
      </c>
      <c r="W304" s="120" t="n">
        <f aca="false">N304/$R$3</f>
        <v>25.4000366537549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21329.9691445856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10382.6240448856</v>
      </c>
      <c r="N305" s="118" t="n">
        <f aca="false">SUM(J$6:J305)</f>
        <v>25400.0366537549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21.3299691445856</v>
      </c>
      <c r="V305" s="120" t="n">
        <f aca="false">M305/$R$3</f>
        <v>10.3826240448856</v>
      </c>
      <c r="W305" s="120" t="n">
        <f aca="false">N305/$R$3</f>
        <v>25.4000366537549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21329.9691445856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10382.6240448856</v>
      </c>
      <c r="N306" s="118" t="n">
        <f aca="false">SUM(J$6:J306)</f>
        <v>25400.0366537549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21.3299691445856</v>
      </c>
      <c r="V306" s="120" t="n">
        <f aca="false">M306/$R$3</f>
        <v>10.3826240448856</v>
      </c>
      <c r="W306" s="120" t="n">
        <f aca="false">N306/$R$3</f>
        <v>25.4000366537549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21329.9691445856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10382.6240448856</v>
      </c>
      <c r="N307" s="118" t="n">
        <f aca="false">SUM(J$6:J307)</f>
        <v>25400.0366537549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21.3299691445856</v>
      </c>
      <c r="V307" s="120" t="n">
        <f aca="false">M307/$R$3</f>
        <v>10.3826240448856</v>
      </c>
      <c r="W307" s="120" t="n">
        <f aca="false">N307/$R$3</f>
        <v>25.4000366537549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21329.9691445856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10382.6240448856</v>
      </c>
      <c r="N308" s="118" t="n">
        <f aca="false">SUM(J$6:J308)</f>
        <v>25400.0366537549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21.3299691445856</v>
      </c>
      <c r="V308" s="120" t="n">
        <f aca="false">M308/$R$3</f>
        <v>10.3826240448856</v>
      </c>
      <c r="W308" s="120" t="n">
        <f aca="false">N308/$R$3</f>
        <v>25.4000366537549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21329.9691445856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10382.6240448856</v>
      </c>
      <c r="N309" s="118" t="n">
        <f aca="false">SUM(J$6:J309)</f>
        <v>25400.0366537549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21.3299691445856</v>
      </c>
      <c r="V309" s="120" t="n">
        <f aca="false">M309/$R$3</f>
        <v>10.3826240448856</v>
      </c>
      <c r="W309" s="120" t="n">
        <f aca="false">N309/$R$3</f>
        <v>25.4000366537549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10382.6240448856</v>
      </c>
      <c r="N310" s="118" t="n">
        <f aca="false">SUM(J$6:J310)</f>
        <v>25400.0366537549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10.3826240448856</v>
      </c>
      <c r="W310" s="120" t="n">
        <f aca="false">N310/$R$3</f>
        <v>25.4000366537549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10382.6240448856</v>
      </c>
      <c r="N311" s="118" t="n">
        <f aca="false">SUM(J$6:J311)</f>
        <v>25400.0366537549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10.3826240448856</v>
      </c>
      <c r="W311" s="120" t="n">
        <f aca="false">N311/$R$3</f>
        <v>25.4000366537549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10382.6240448856</v>
      </c>
      <c r="N312" s="118" t="n">
        <f aca="false">SUM(J$6:J312)</f>
        <v>25400.0366537549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10.3826240448856</v>
      </c>
      <c r="W312" s="120" t="n">
        <f aca="false">N312/$R$3</f>
        <v>25.4000366537549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10382.6240448856</v>
      </c>
      <c r="N313" s="118" t="n">
        <f aca="false">SUM(J$6:J313)</f>
        <v>25400.0366537549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10.3826240448856</v>
      </c>
      <c r="W313" s="120" t="n">
        <f aca="false">N313/$R$3</f>
        <v>25.4000366537549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10382.6240448856</v>
      </c>
      <c r="N314" s="118" t="n">
        <f aca="false">SUM(J$6:J314)</f>
        <v>25400.0366537549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10.3826240448856</v>
      </c>
      <c r="W314" s="120" t="n">
        <f aca="false">N314/$R$3</f>
        <v>25.4000366537549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10382.6240448856</v>
      </c>
      <c r="N315" s="118" t="n">
        <f aca="false">SUM(J$6:J315)</f>
        <v>25400.0366537549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10.3826240448856</v>
      </c>
      <c r="W315" s="120" t="n">
        <f aca="false">N315/$R$3</f>
        <v>25.4000366537549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10382.6240448856</v>
      </c>
      <c r="N316" s="118" t="n">
        <f aca="false">SUM(J$6:J316)</f>
        <v>25400.0366537549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10.3826240448856</v>
      </c>
      <c r="W316" s="120" t="n">
        <f aca="false">N316/$R$3</f>
        <v>25.4000366537549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10382.6240448856</v>
      </c>
      <c r="N317" s="118" t="n">
        <f aca="false">SUM(J$6:J317)</f>
        <v>25400.0366537549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10.3826240448856</v>
      </c>
      <c r="W317" s="120" t="n">
        <f aca="false">N317/$R$3</f>
        <v>25.4000366537549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10382.6240448856</v>
      </c>
      <c r="N318" s="118" t="n">
        <f aca="false">SUM(J$6:J318)</f>
        <v>25400.0366537549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10.3826240448856</v>
      </c>
      <c r="W318" s="120" t="n">
        <f aca="false">N318/$R$3</f>
        <v>25.4000366537549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10382.6240448856</v>
      </c>
      <c r="N319" s="118" t="n">
        <f aca="false">SUM(J$6:J319)</f>
        <v>25400.0366537549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10.3826240448856</v>
      </c>
      <c r="W319" s="120" t="n">
        <f aca="false">N319/$R$3</f>
        <v>25.4000366537549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10382.6240448856</v>
      </c>
      <c r="N320" s="118" t="n">
        <f aca="false">SUM(J$6:J320)</f>
        <v>25400.0366537549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10.3826240448856</v>
      </c>
      <c r="W320" s="120" t="n">
        <f aca="false">N320/$R$3</f>
        <v>25.4000366537549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10382.6240448856</v>
      </c>
      <c r="N321" s="118" t="n">
        <f aca="false">SUM(J$6:J321)</f>
        <v>25400.0366537549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10.3826240448856</v>
      </c>
      <c r="W321" s="120" t="n">
        <f aca="false">N321/$R$3</f>
        <v>25.4000366537549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10382.6240448856</v>
      </c>
      <c r="N322" s="118" t="n">
        <f aca="false">SUM(J$6:J322)</f>
        <v>25400.0366537549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10.3826240448856</v>
      </c>
      <c r="W322" s="120" t="n">
        <f aca="false">N322/$R$3</f>
        <v>25.4000366537549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10382.6240448856</v>
      </c>
      <c r="N323" s="118" t="n">
        <f aca="false">SUM(J$6:J323)</f>
        <v>25400.0366537549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10.3826240448856</v>
      </c>
      <c r="W323" s="120" t="n">
        <f aca="false">N323/$R$3</f>
        <v>25.4000366537549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10382.6240448856</v>
      </c>
      <c r="N324" s="118" t="n">
        <f aca="false">SUM(J$6:J324)</f>
        <v>25400.0366537549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10.3826240448856</v>
      </c>
      <c r="W324" s="120" t="n">
        <f aca="false">N324/$R$3</f>
        <v>25.4000366537549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10382.6240448856</v>
      </c>
      <c r="N325" s="118" t="n">
        <f aca="false">SUM(J$6:J325)</f>
        <v>25400.0366537549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10.3826240448856</v>
      </c>
      <c r="W325" s="120" t="n">
        <f aca="false">N325/$R$3</f>
        <v>25.4000366537549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10382.6240448856</v>
      </c>
      <c r="N326" s="118" t="n">
        <f aca="false">SUM(J$6:J326)</f>
        <v>25400.0366537549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10.3826240448856</v>
      </c>
      <c r="W326" s="120" t="n">
        <f aca="false">N326/$R$3</f>
        <v>25.4000366537549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10382.6240448856</v>
      </c>
      <c r="N327" s="118" t="n">
        <f aca="false">SUM(J$6:J327)</f>
        <v>25400.0366537549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10.3826240448856</v>
      </c>
      <c r="W327" s="120" t="n">
        <f aca="false">N327/$R$3</f>
        <v>25.4000366537549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10382.6240448856</v>
      </c>
      <c r="N328" s="118" t="n">
        <f aca="false">SUM(J$6:J328)</f>
        <v>25400.0366537549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10.3826240448856</v>
      </c>
      <c r="W328" s="120" t="n">
        <f aca="false">N328/$R$3</f>
        <v>25.4000366537549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10382.6240448856</v>
      </c>
      <c r="N329" s="118" t="n">
        <f aca="false">SUM(J$6:J329)</f>
        <v>25400.0366537549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10.3826240448856</v>
      </c>
      <c r="W329" s="120" t="n">
        <f aca="false">N329/$R$3</f>
        <v>25.4000366537549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10382.6240448856</v>
      </c>
      <c r="N330" s="118" t="n">
        <f aca="false">SUM(J$6:J330)</f>
        <v>25400.0366537549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10.3826240448856</v>
      </c>
      <c r="W330" s="120" t="n">
        <f aca="false">N330/$R$3</f>
        <v>25.4000366537549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10382.6240448856</v>
      </c>
      <c r="N331" s="118" t="n">
        <f aca="false">SUM(J$6:J331)</f>
        <v>25400.0366537549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10.3826240448856</v>
      </c>
      <c r="W331" s="120" t="n">
        <f aca="false">N331/$R$3</f>
        <v>25.4000366537549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10382.6240448856</v>
      </c>
      <c r="N332" s="118" t="n">
        <f aca="false">SUM(J$6:J332)</f>
        <v>25400.0366537549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10.3826240448856</v>
      </c>
      <c r="W332" s="120" t="n">
        <f aca="false">N332/$R$3</f>
        <v>25.4000366537549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10382.6240448856</v>
      </c>
      <c r="N333" s="118" t="n">
        <f aca="false">SUM(J$6:J333)</f>
        <v>25400.0366537549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10.3826240448856</v>
      </c>
      <c r="W333" s="120" t="n">
        <f aca="false">N333/$R$3</f>
        <v>25.4000366537549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10382.6240448856</v>
      </c>
      <c r="N334" s="118" t="n">
        <f aca="false">SUM(J$6:J334)</f>
        <v>25400.0366537549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10.3826240448856</v>
      </c>
      <c r="W334" s="120" t="n">
        <f aca="false">N334/$R$3</f>
        <v>25.4000366537549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10382.6240448856</v>
      </c>
      <c r="N335" s="118" t="n">
        <f aca="false">SUM(J$6:J335)</f>
        <v>25400.0366537549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10.3826240448856</v>
      </c>
      <c r="W335" s="120" t="n">
        <f aca="false">N335/$R$3</f>
        <v>25.4000366537549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10382.6240448856</v>
      </c>
      <c r="N336" s="118" t="n">
        <f aca="false">SUM(J$6:J336)</f>
        <v>25400.0366537549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10.3826240448856</v>
      </c>
      <c r="W336" s="120" t="n">
        <f aca="false">N336/$R$3</f>
        <v>25.4000366537549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10382.6240448856</v>
      </c>
      <c r="N337" s="118" t="n">
        <f aca="false">SUM(J$6:J337)</f>
        <v>25400.0366537549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10.3826240448856</v>
      </c>
      <c r="W337" s="120" t="n">
        <f aca="false">N337/$R$3</f>
        <v>25.4000366537549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10382.6240448856</v>
      </c>
      <c r="N338" s="118" t="n">
        <f aca="false">SUM(J$6:J338)</f>
        <v>25400.0366537549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10.3826240448856</v>
      </c>
      <c r="W338" s="120" t="n">
        <f aca="false">N338/$R$3</f>
        <v>25.4000366537549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10382.6240448856</v>
      </c>
      <c r="N339" s="118" t="n">
        <f aca="false">SUM(J$6:J339)</f>
        <v>25400.0366537549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10.3826240448856</v>
      </c>
      <c r="W339" s="120" t="n">
        <f aca="false">N339/$R$3</f>
        <v>25.4000366537549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10382.6240448856</v>
      </c>
      <c r="N340" s="118" t="n">
        <f aca="false">SUM(J$6:J340)</f>
        <v>25400.0366537549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10.3826240448856</v>
      </c>
      <c r="W340" s="120" t="n">
        <f aca="false">N340/$R$3</f>
        <v>25.4000366537549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10382.6240448856</v>
      </c>
      <c r="N341" s="118" t="n">
        <f aca="false">SUM(J$6:J341)</f>
        <v>25400.0366537549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10.3826240448856</v>
      </c>
      <c r="W341" s="120" t="n">
        <f aca="false">N341/$R$3</f>
        <v>25.4000366537549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10382.6240448856</v>
      </c>
      <c r="N342" s="118" t="n">
        <f aca="false">SUM(J$6:J342)</f>
        <v>25400.0366537549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10.3826240448856</v>
      </c>
      <c r="W342" s="120" t="n">
        <f aca="false">N342/$R$3</f>
        <v>25.4000366537549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10382.6240448856</v>
      </c>
      <c r="N343" s="118" t="n">
        <f aca="false">SUM(J$6:J343)</f>
        <v>25400.0366537549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10.3826240448856</v>
      </c>
      <c r="W343" s="120" t="n">
        <f aca="false">N343/$R$3</f>
        <v>25.4000366537549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10382.6240448856</v>
      </c>
      <c r="N344" s="118" t="n">
        <f aca="false">SUM(J$6:J344)</f>
        <v>25400.0366537549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10.3826240448856</v>
      </c>
      <c r="W344" s="120" t="n">
        <f aca="false">N344/$R$3</f>
        <v>25.4000366537549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10382.6240448856</v>
      </c>
      <c r="N345" s="118" t="n">
        <f aca="false">SUM(J$6:J345)</f>
        <v>25400.0366537549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10.3826240448856</v>
      </c>
      <c r="W345" s="120" t="n">
        <f aca="false">N345/$R$3</f>
        <v>25.4000366537549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10382.6240448856</v>
      </c>
      <c r="N346" s="118" t="n">
        <f aca="false">SUM(J$6:J346)</f>
        <v>25400.0366537549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10.3826240448856</v>
      </c>
      <c r="W346" s="120" t="n">
        <f aca="false">N346/$R$3</f>
        <v>25.4000366537549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10382.6240448856</v>
      </c>
      <c r="N347" s="118" t="n">
        <f aca="false">SUM(J$6:J347)</f>
        <v>25400.0366537549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10.3826240448856</v>
      </c>
      <c r="W347" s="120" t="n">
        <f aca="false">N347/$R$3</f>
        <v>25.4000366537549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10382.6240448856</v>
      </c>
      <c r="N348" s="118" t="n">
        <f aca="false">SUM(J$6:J348)</f>
        <v>25400.0366537549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10.3826240448856</v>
      </c>
      <c r="W348" s="120" t="n">
        <f aca="false">N348/$R$3</f>
        <v>25.4000366537549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10382.6240448856</v>
      </c>
      <c r="N349" s="118" t="n">
        <f aca="false">SUM(J$6:J349)</f>
        <v>25400.0366537549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10.3826240448856</v>
      </c>
      <c r="W349" s="120" t="n">
        <f aca="false">N349/$R$3</f>
        <v>25.4000366537549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10382.6240448856</v>
      </c>
      <c r="N350" s="118" t="n">
        <f aca="false">SUM(J$6:J350)</f>
        <v>25400.0366537549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10.3826240448856</v>
      </c>
      <c r="W350" s="120" t="n">
        <f aca="false">N350/$R$3</f>
        <v>25.4000366537549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10382.6240448856</v>
      </c>
      <c r="N351" s="118" t="n">
        <f aca="false">SUM(J$6:J351)</f>
        <v>25400.0366537549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10.3826240448856</v>
      </c>
      <c r="W351" s="120" t="n">
        <f aca="false">N351/$R$3</f>
        <v>25.4000366537549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10382.6240448856</v>
      </c>
      <c r="N352" s="118" t="n">
        <f aca="false">SUM(J$6:J352)</f>
        <v>25400.0366537549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10.3826240448856</v>
      </c>
      <c r="W352" s="120" t="n">
        <f aca="false">N352/$R$3</f>
        <v>25.4000366537549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10382.6240448856</v>
      </c>
      <c r="N353" s="118" t="n">
        <f aca="false">SUM(J$6:J353)</f>
        <v>25400.0366537549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10.3826240448856</v>
      </c>
      <c r="W353" s="120" t="n">
        <f aca="false">N353/$R$3</f>
        <v>25.4000366537549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10382.6240448856</v>
      </c>
      <c r="N354" s="118" t="n">
        <f aca="false">SUM(J$6:J354)</f>
        <v>25400.0366537549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10.3826240448856</v>
      </c>
      <c r="W354" s="120" t="n">
        <f aca="false">N354/$R$3</f>
        <v>25.4000366537549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10382.6240448856</v>
      </c>
      <c r="N355" s="118" t="n">
        <f aca="false">SUM(J$6:J355)</f>
        <v>25400.0366537549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10.3826240448856</v>
      </c>
      <c r="W355" s="120" t="n">
        <f aca="false">N355/$R$3</f>
        <v>25.4000366537549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10382.6240448856</v>
      </c>
      <c r="N356" s="118" t="n">
        <f aca="false">SUM(J$6:J356)</f>
        <v>25400.0366537549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10.3826240448856</v>
      </c>
      <c r="W356" s="120" t="n">
        <f aca="false">N356/$R$3</f>
        <v>25.4000366537549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10382.6240448856</v>
      </c>
      <c r="N357" s="118" t="n">
        <f aca="false">SUM(J$6:J357)</f>
        <v>25400.0366537549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10.3826240448856</v>
      </c>
      <c r="W357" s="120" t="n">
        <f aca="false">N357/$R$3</f>
        <v>25.4000366537549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10382.6240448856</v>
      </c>
      <c r="N358" s="118" t="n">
        <f aca="false">SUM(J$6:J358)</f>
        <v>25400.0366537549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10.3826240448856</v>
      </c>
      <c r="W358" s="120" t="n">
        <f aca="false">N358/$R$3</f>
        <v>25.4000366537549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10382.6240448856</v>
      </c>
      <c r="N359" s="118" t="n">
        <f aca="false">SUM(J$6:J359)</f>
        <v>25400.0366537549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10.3826240448856</v>
      </c>
      <c r="W359" s="120" t="n">
        <f aca="false">N359/$R$3</f>
        <v>25.4000366537549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10382.6240448856</v>
      </c>
      <c r="N360" s="118" t="n">
        <f aca="false">SUM(J$6:J360)</f>
        <v>25400.0366537549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10.3826240448856</v>
      </c>
      <c r="W360" s="120" t="n">
        <f aca="false">N360/$R$3</f>
        <v>25.4000366537549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10382.6240448856</v>
      </c>
      <c r="N361" s="118" t="n">
        <f aca="false">SUM(J$6:J361)</f>
        <v>25400.0366537549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10.3826240448856</v>
      </c>
      <c r="W361" s="120" t="n">
        <f aca="false">N361/$R$3</f>
        <v>25.4000366537549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10382.6240448856</v>
      </c>
      <c r="N362" s="118" t="n">
        <f aca="false">SUM(J$6:J362)</f>
        <v>25400.0366537549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10.3826240448856</v>
      </c>
      <c r="W362" s="120" t="n">
        <f aca="false">N362/$R$3</f>
        <v>25.4000366537549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10382.6240448856</v>
      </c>
      <c r="N363" s="118" t="n">
        <f aca="false">SUM(J$6:J363)</f>
        <v>25400.0366537549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10.3826240448856</v>
      </c>
      <c r="W363" s="120" t="n">
        <f aca="false">N363/$R$3</f>
        <v>25.4000366537549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10382.6240448856</v>
      </c>
      <c r="N364" s="118" t="n">
        <f aca="false">SUM(J$6:J364)</f>
        <v>25400.0366537549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10.3826240448856</v>
      </c>
      <c r="W364" s="120" t="n">
        <f aca="false">N364/$R$3</f>
        <v>25.4000366537549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10382.6240448856</v>
      </c>
      <c r="N365" s="118" t="n">
        <f aca="false">SUM(J$6:J365)</f>
        <v>25400.0366537549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10.3826240448856</v>
      </c>
      <c r="W365" s="120" t="n">
        <f aca="false">N365/$R$3</f>
        <v>25.4000366537549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10382.6240448856</v>
      </c>
      <c r="N366" s="118" t="n">
        <f aca="false">SUM(J$6:J366)</f>
        <v>25400.0366537549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10.3826240448856</v>
      </c>
      <c r="W366" s="120" t="n">
        <f aca="false">N366/$R$3</f>
        <v>25.4000366537549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10382.6240448856</v>
      </c>
      <c r="N367" s="118" t="n">
        <f aca="false">SUM(J$6:J367)</f>
        <v>25400.0366537549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10.3826240448856</v>
      </c>
      <c r="W367" s="120" t="n">
        <f aca="false">N367/$R$3</f>
        <v>25.4000366537549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10382.6240448856</v>
      </c>
      <c r="N368" s="118" t="n">
        <f aca="false">SUM(J$6:J368)</f>
        <v>25400.0366537549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10.3826240448856</v>
      </c>
      <c r="W368" s="120" t="n">
        <f aca="false">N368/$R$3</f>
        <v>25.4000366537549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10382.6240448856</v>
      </c>
      <c r="N369" s="118" t="n">
        <f aca="false">SUM(J$6:J369)</f>
        <v>25400.0366537549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10.3826240448856</v>
      </c>
      <c r="W369" s="120" t="n">
        <f aca="false">N369/$R$3</f>
        <v>25.4000366537549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10382.6240448856</v>
      </c>
      <c r="N370" s="118" t="n">
        <f aca="false">SUM(J$6:J370)</f>
        <v>25400.0366537549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10.3826240448856</v>
      </c>
      <c r="W370" s="120" t="n">
        <f aca="false">N370/$R$3</f>
        <v>25.4000366537549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10382.6240448856</v>
      </c>
      <c r="N371" s="118" t="n">
        <f aca="false">SUM(J$6:J371)</f>
        <v>25400.0366537549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10.3826240448856</v>
      </c>
      <c r="W371" s="120" t="n">
        <f aca="false">N371/$R$3</f>
        <v>25.4000366537549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442598.217885745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0.442598217885745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442484.895906509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0.442484895906509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419981.890009246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0.419981890009246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419850.473083227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0.419850473083227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-491006.38</v>
      </c>
      <c r="E300" s="118" t="n">
        <v>0</v>
      </c>
      <c r="F300" s="118" t="n">
        <v>0</v>
      </c>
      <c r="G300" s="118" t="n">
        <v>-429562.5</v>
      </c>
      <c r="H300" s="118" t="n">
        <v>-62331.14</v>
      </c>
      <c r="I300" s="118" t="n">
        <v>-491006.38</v>
      </c>
      <c r="J300" s="118" t="n">
        <v>-437034.84</v>
      </c>
      <c r="K300" s="118" t="n">
        <v>-164065.93</v>
      </c>
      <c r="L300" s="118" t="n">
        <v>0</v>
      </c>
      <c r="M300" s="118" t="n">
        <v>-62331.14</v>
      </c>
      <c r="N300" s="118" t="n">
        <v>-165152.24</v>
      </c>
      <c r="P300" s="118" t="n">
        <f aca="false">ABS(D300)/$P$3</f>
        <v>491.00638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429.5625</v>
      </c>
      <c r="T300" s="118" t="n">
        <f aca="false">ABS(H300)/$P$3</f>
        <v>62.33114</v>
      </c>
      <c r="U300" s="118" t="n">
        <f aca="false">ABS(I300)/$P$3</f>
        <v>491.00638</v>
      </c>
      <c r="V300" s="118" t="n">
        <f aca="false">ABS(J300)/$P$3</f>
        <v>437.03484</v>
      </c>
      <c r="W300" s="118" t="n">
        <f aca="false">ABS(K300)/$P$3</f>
        <v>164.06593</v>
      </c>
      <c r="X300" s="118" t="n">
        <f aca="false">ABS(L300)/$P$3</f>
        <v>0</v>
      </c>
      <c r="Y300" s="118" t="n">
        <f aca="false">ABS(M300)/$P$3</f>
        <v>62.33114</v>
      </c>
      <c r="Z300" s="118" t="n">
        <f aca="false">ABS(N300)/$P$3</f>
        <v>165.15224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-491386.88</v>
      </c>
      <c r="E301" s="118" t="n">
        <v>0</v>
      </c>
      <c r="F301" s="118" t="n">
        <v>0</v>
      </c>
      <c r="G301" s="118" t="n">
        <v>-429449.26</v>
      </c>
      <c r="H301" s="118" t="n">
        <v>-62243</v>
      </c>
      <c r="I301" s="118" t="n">
        <v>-491386.88</v>
      </c>
      <c r="J301" s="118" t="n">
        <v>-436950.9</v>
      </c>
      <c r="K301" s="118" t="n">
        <v>-164429.5</v>
      </c>
      <c r="L301" s="118" t="n">
        <v>0</v>
      </c>
      <c r="M301" s="118" t="n">
        <v>-62243.83</v>
      </c>
      <c r="N301" s="118" t="n">
        <v>-165354.79</v>
      </c>
      <c r="P301" s="118" t="n">
        <f aca="false">ABS(D301)/$P$3</f>
        <v>491.38688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429.44926</v>
      </c>
      <c r="T301" s="118" t="n">
        <f aca="false">ABS(H301)/$P$3</f>
        <v>62.243</v>
      </c>
      <c r="U301" s="118" t="n">
        <f aca="false">ABS(I301)/$P$3</f>
        <v>491.38688</v>
      </c>
      <c r="V301" s="118" t="n">
        <f aca="false">ABS(J301)/$P$3</f>
        <v>436.9509</v>
      </c>
      <c r="W301" s="118" t="n">
        <f aca="false">ABS(K301)/$P$3</f>
        <v>164.4295</v>
      </c>
      <c r="X301" s="118" t="n">
        <f aca="false">ABS(L301)/$P$3</f>
        <v>0</v>
      </c>
      <c r="Y301" s="118" t="n">
        <f aca="false">ABS(M301)/$P$3</f>
        <v>62.24383</v>
      </c>
      <c r="Z301" s="118" t="n">
        <f aca="false">ABS(N301)/$P$3</f>
        <v>165.35479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4502636.15339733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4501863.47622738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-2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1</v>
      </c>
      <c r="L295" s="118" t="n">
        <f aca="false">J295*K295</f>
        <v>-1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-0.001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1</v>
      </c>
      <c r="L297" s="118" t="n">
        <f aca="false">J297*K297</f>
        <v>-1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-0.001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 t="n">
        <v>-17048429.7026458</v>
      </c>
      <c r="E300" s="118" t="n">
        <v>4502636.15339733</v>
      </c>
      <c r="F300" s="118"/>
      <c r="G300" s="118" t="n">
        <v>-61108</v>
      </c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-17.0484297026458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 t="n">
        <v>-17042447.7359197</v>
      </c>
      <c r="E301" s="118" t="n">
        <v>4501863.47622738</v>
      </c>
      <c r="F301" s="118"/>
      <c r="G301" s="118" t="n">
        <v>-61108</v>
      </c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-17.0424477359197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118700</v>
      </c>
      <c r="N302" s="118" t="n">
        <f aca="false">SUM(J$6:J302)</f>
        <v>1711635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-61.108</v>
      </c>
      <c r="V302" s="120" t="n">
        <f aca="false">M302/$R$3</f>
        <v>118.7</v>
      </c>
      <c r="W302" s="120" t="n">
        <f aca="false">N302/$R$3</f>
        <v>1711.635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118700</v>
      </c>
      <c r="N303" s="118" t="n">
        <f aca="false">SUM(J$6:J303)</f>
        <v>1711635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-61.108</v>
      </c>
      <c r="V303" s="120" t="n">
        <f aca="false">M303/$R$3</f>
        <v>118.7</v>
      </c>
      <c r="W303" s="120" t="n">
        <f aca="false">N303/$R$3</f>
        <v>1711.635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118700</v>
      </c>
      <c r="N304" s="118" t="n">
        <f aca="false">SUM(J$6:J304)</f>
        <v>1711635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-61.108</v>
      </c>
      <c r="V304" s="120" t="n">
        <f aca="false">M304/$R$3</f>
        <v>118.7</v>
      </c>
      <c r="W304" s="120" t="n">
        <f aca="false">N304/$R$3</f>
        <v>1711.635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118700</v>
      </c>
      <c r="N305" s="118" t="n">
        <f aca="false">SUM(J$6:J305)</f>
        <v>1711635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-61.108</v>
      </c>
      <c r="V305" s="120" t="n">
        <f aca="false">M305/$R$3</f>
        <v>118.7</v>
      </c>
      <c r="W305" s="120" t="n">
        <f aca="false">N305/$R$3</f>
        <v>1711.635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118700</v>
      </c>
      <c r="N306" s="118" t="n">
        <f aca="false">SUM(J$6:J306)</f>
        <v>1711635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-61.108</v>
      </c>
      <c r="V306" s="120" t="n">
        <f aca="false">M306/$R$3</f>
        <v>118.7</v>
      </c>
      <c r="W306" s="120" t="n">
        <f aca="false">N306/$R$3</f>
        <v>1711.635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118700</v>
      </c>
      <c r="N307" s="118" t="n">
        <f aca="false">SUM(J$6:J307)</f>
        <v>1711635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-61.108</v>
      </c>
      <c r="V307" s="120" t="n">
        <f aca="false">M307/$R$3</f>
        <v>118.7</v>
      </c>
      <c r="W307" s="120" t="n">
        <f aca="false">N307/$R$3</f>
        <v>1711.635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118700</v>
      </c>
      <c r="N308" s="118" t="n">
        <f aca="false">SUM(J$6:J308)</f>
        <v>1711635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-61.108</v>
      </c>
      <c r="V308" s="120" t="n">
        <f aca="false">M308/$R$3</f>
        <v>118.7</v>
      </c>
      <c r="W308" s="120" t="n">
        <f aca="false">N308/$R$3</f>
        <v>1711.635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118700</v>
      </c>
      <c r="N309" s="118" t="n">
        <f aca="false">SUM(J$6:J309)</f>
        <v>1711635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-61.108</v>
      </c>
      <c r="V309" s="120" t="n">
        <f aca="false">M309/$R$3</f>
        <v>118.7</v>
      </c>
      <c r="W309" s="120" t="n">
        <f aca="false">N309/$R$3</f>
        <v>1711.635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118700</v>
      </c>
      <c r="N310" s="118" t="n">
        <f aca="false">SUM(J$6:J310)</f>
        <v>1711635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</v>
      </c>
      <c r="W310" s="120" t="n">
        <f aca="false">N310/$R$3</f>
        <v>1711.635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118700</v>
      </c>
      <c r="N311" s="118" t="n">
        <f aca="false">SUM(J$6:J311)</f>
        <v>1711635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</v>
      </c>
      <c r="W311" s="120" t="n">
        <f aca="false">N311/$R$3</f>
        <v>1711.635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118700</v>
      </c>
      <c r="N312" s="118" t="n">
        <f aca="false">SUM(J$6:J312)</f>
        <v>1711635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</v>
      </c>
      <c r="W312" s="120" t="n">
        <f aca="false">N312/$R$3</f>
        <v>1711.635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118700</v>
      </c>
      <c r="N313" s="118" t="n">
        <f aca="false">SUM(J$6:J313)</f>
        <v>1711635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</v>
      </c>
      <c r="W313" s="120" t="n">
        <f aca="false">N313/$R$3</f>
        <v>1711.635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118700</v>
      </c>
      <c r="N314" s="118" t="n">
        <f aca="false">SUM(J$6:J314)</f>
        <v>1711635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</v>
      </c>
      <c r="W314" s="120" t="n">
        <f aca="false">N314/$R$3</f>
        <v>1711.635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118700</v>
      </c>
      <c r="N315" s="118" t="n">
        <f aca="false">SUM(J$6:J315)</f>
        <v>1711635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</v>
      </c>
      <c r="W315" s="120" t="n">
        <f aca="false">N315/$R$3</f>
        <v>1711.635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118700</v>
      </c>
      <c r="N316" s="118" t="n">
        <f aca="false">SUM(J$6:J316)</f>
        <v>1711635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</v>
      </c>
      <c r="W316" s="120" t="n">
        <f aca="false">N316/$R$3</f>
        <v>1711.635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118700</v>
      </c>
      <c r="N317" s="118" t="n">
        <f aca="false">SUM(J$6:J317)</f>
        <v>1711635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</v>
      </c>
      <c r="W317" s="120" t="n">
        <f aca="false">N317/$R$3</f>
        <v>1711.635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118700</v>
      </c>
      <c r="N318" s="118" t="n">
        <f aca="false">SUM(J$6:J318)</f>
        <v>1711635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</v>
      </c>
      <c r="W318" s="120" t="n">
        <f aca="false">N318/$R$3</f>
        <v>1711.635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118700</v>
      </c>
      <c r="N319" s="118" t="n">
        <f aca="false">SUM(J$6:J319)</f>
        <v>1711635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</v>
      </c>
      <c r="W319" s="120" t="n">
        <f aca="false">N319/$R$3</f>
        <v>1711.635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118700</v>
      </c>
      <c r="N320" s="118" t="n">
        <f aca="false">SUM(J$6:J320)</f>
        <v>1711635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</v>
      </c>
      <c r="W320" s="120" t="n">
        <f aca="false">N320/$R$3</f>
        <v>1711.635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118700</v>
      </c>
      <c r="N321" s="118" t="n">
        <f aca="false">SUM(J$6:J321)</f>
        <v>1711635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</v>
      </c>
      <c r="W321" s="120" t="n">
        <f aca="false">N321/$R$3</f>
        <v>1711.635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118700</v>
      </c>
      <c r="N322" s="118" t="n">
        <f aca="false">SUM(J$6:J322)</f>
        <v>1711635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</v>
      </c>
      <c r="W322" s="120" t="n">
        <f aca="false">N322/$R$3</f>
        <v>1711.635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118700</v>
      </c>
      <c r="N323" s="118" t="n">
        <f aca="false">SUM(J$6:J323)</f>
        <v>1711635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</v>
      </c>
      <c r="W323" s="120" t="n">
        <f aca="false">N323/$R$3</f>
        <v>1711.635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118700</v>
      </c>
      <c r="N324" s="118" t="n">
        <f aca="false">SUM(J$6:J324)</f>
        <v>1711635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</v>
      </c>
      <c r="W324" s="120" t="n">
        <f aca="false">N324/$R$3</f>
        <v>1711.635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118700</v>
      </c>
      <c r="N325" s="118" t="n">
        <f aca="false">SUM(J$6:J325)</f>
        <v>1711635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</v>
      </c>
      <c r="W325" s="120" t="n">
        <f aca="false">N325/$R$3</f>
        <v>1711.635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118700</v>
      </c>
      <c r="N326" s="118" t="n">
        <f aca="false">SUM(J$6:J326)</f>
        <v>1711635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</v>
      </c>
      <c r="W326" s="120" t="n">
        <f aca="false">N326/$R$3</f>
        <v>1711.635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118700</v>
      </c>
      <c r="N327" s="118" t="n">
        <f aca="false">SUM(J$6:J327)</f>
        <v>1711635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</v>
      </c>
      <c r="W327" s="120" t="n">
        <f aca="false">N327/$R$3</f>
        <v>1711.635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118700</v>
      </c>
      <c r="N328" s="118" t="n">
        <f aca="false">SUM(J$6:J328)</f>
        <v>1711635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</v>
      </c>
      <c r="W328" s="120" t="n">
        <f aca="false">N328/$R$3</f>
        <v>1711.635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118700</v>
      </c>
      <c r="N329" s="118" t="n">
        <f aca="false">SUM(J$6:J329)</f>
        <v>1711635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</v>
      </c>
      <c r="W329" s="120" t="n">
        <f aca="false">N329/$R$3</f>
        <v>1711.635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118700</v>
      </c>
      <c r="N330" s="118" t="n">
        <f aca="false">SUM(J$6:J330)</f>
        <v>1711635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</v>
      </c>
      <c r="W330" s="120" t="n">
        <f aca="false">N330/$R$3</f>
        <v>1711.635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118700</v>
      </c>
      <c r="N331" s="118" t="n">
        <f aca="false">SUM(J$6:J331)</f>
        <v>1711635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</v>
      </c>
      <c r="W331" s="120" t="n">
        <f aca="false">N331/$R$3</f>
        <v>1711.635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118700</v>
      </c>
      <c r="N332" s="118" t="n">
        <f aca="false">SUM(J$6:J332)</f>
        <v>1711635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</v>
      </c>
      <c r="W332" s="120" t="n">
        <f aca="false">N332/$R$3</f>
        <v>1711.635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118700</v>
      </c>
      <c r="N333" s="118" t="n">
        <f aca="false">SUM(J$6:J333)</f>
        <v>1711635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</v>
      </c>
      <c r="W333" s="120" t="n">
        <f aca="false">N333/$R$3</f>
        <v>1711.635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118700</v>
      </c>
      <c r="N334" s="118" t="n">
        <f aca="false">SUM(J$6:J334)</f>
        <v>1711635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</v>
      </c>
      <c r="W334" s="120" t="n">
        <f aca="false">N334/$R$3</f>
        <v>1711.635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118700</v>
      </c>
      <c r="N335" s="118" t="n">
        <f aca="false">SUM(J$6:J335)</f>
        <v>1711635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</v>
      </c>
      <c r="W335" s="120" t="n">
        <f aca="false">N335/$R$3</f>
        <v>1711.635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118700</v>
      </c>
      <c r="N336" s="118" t="n">
        <f aca="false">SUM(J$6:J336)</f>
        <v>1711635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</v>
      </c>
      <c r="W336" s="120" t="n">
        <f aca="false">N336/$R$3</f>
        <v>1711.635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118700</v>
      </c>
      <c r="N337" s="118" t="n">
        <f aca="false">SUM(J$6:J337)</f>
        <v>1711635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</v>
      </c>
      <c r="W337" s="120" t="n">
        <f aca="false">N337/$R$3</f>
        <v>1711.635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118700</v>
      </c>
      <c r="N338" s="118" t="n">
        <f aca="false">SUM(J$6:J338)</f>
        <v>1711635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</v>
      </c>
      <c r="W338" s="120" t="n">
        <f aca="false">N338/$R$3</f>
        <v>1711.635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118700</v>
      </c>
      <c r="N339" s="118" t="n">
        <f aca="false">SUM(J$6:J339)</f>
        <v>1711635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</v>
      </c>
      <c r="W339" s="120" t="n">
        <f aca="false">N339/$R$3</f>
        <v>1711.635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118700</v>
      </c>
      <c r="N340" s="118" t="n">
        <f aca="false">SUM(J$6:J340)</f>
        <v>1711635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</v>
      </c>
      <c r="W340" s="120" t="n">
        <f aca="false">N340/$R$3</f>
        <v>1711.635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118700</v>
      </c>
      <c r="N341" s="118" t="n">
        <f aca="false">SUM(J$6:J341)</f>
        <v>1711635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</v>
      </c>
      <c r="W341" s="120" t="n">
        <f aca="false">N341/$R$3</f>
        <v>1711.635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118700</v>
      </c>
      <c r="N342" s="118" t="n">
        <f aca="false">SUM(J$6:J342)</f>
        <v>1711635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</v>
      </c>
      <c r="W342" s="120" t="n">
        <f aca="false">N342/$R$3</f>
        <v>1711.635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118700</v>
      </c>
      <c r="N343" s="118" t="n">
        <f aca="false">SUM(J$6:J343)</f>
        <v>1711635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</v>
      </c>
      <c r="W343" s="120" t="n">
        <f aca="false">N343/$R$3</f>
        <v>1711.635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118700</v>
      </c>
      <c r="N344" s="118" t="n">
        <f aca="false">SUM(J$6:J344)</f>
        <v>1711635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</v>
      </c>
      <c r="W344" s="120" t="n">
        <f aca="false">N344/$R$3</f>
        <v>1711.635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118700</v>
      </c>
      <c r="N345" s="118" t="n">
        <f aca="false">SUM(J$6:J345)</f>
        <v>1711635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</v>
      </c>
      <c r="W345" s="120" t="n">
        <f aca="false">N345/$R$3</f>
        <v>1711.635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118700</v>
      </c>
      <c r="N346" s="118" t="n">
        <f aca="false">SUM(J$6:J346)</f>
        <v>1711635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</v>
      </c>
      <c r="W346" s="120" t="n">
        <f aca="false">N346/$R$3</f>
        <v>1711.635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118700</v>
      </c>
      <c r="N347" s="118" t="n">
        <f aca="false">SUM(J$6:J347)</f>
        <v>1711635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</v>
      </c>
      <c r="W347" s="120" t="n">
        <f aca="false">N347/$R$3</f>
        <v>1711.635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118700</v>
      </c>
      <c r="N348" s="118" t="n">
        <f aca="false">SUM(J$6:J348)</f>
        <v>1711635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</v>
      </c>
      <c r="W348" s="120" t="n">
        <f aca="false">N348/$R$3</f>
        <v>1711.635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118700</v>
      </c>
      <c r="N349" s="118" t="n">
        <f aca="false">SUM(J$6:J349)</f>
        <v>1711635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</v>
      </c>
      <c r="W349" s="120" t="n">
        <f aca="false">N349/$R$3</f>
        <v>1711.635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118700</v>
      </c>
      <c r="N350" s="118" t="n">
        <f aca="false">SUM(J$6:J350)</f>
        <v>1711635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</v>
      </c>
      <c r="W350" s="120" t="n">
        <f aca="false">N350/$R$3</f>
        <v>1711.635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118700</v>
      </c>
      <c r="N351" s="118" t="n">
        <f aca="false">SUM(J$6:J351)</f>
        <v>1711635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</v>
      </c>
      <c r="W351" s="120" t="n">
        <f aca="false">N351/$R$3</f>
        <v>1711.635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118700</v>
      </c>
      <c r="N352" s="118" t="n">
        <f aca="false">SUM(J$6:J352)</f>
        <v>1711635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</v>
      </c>
      <c r="W352" s="120" t="n">
        <f aca="false">N352/$R$3</f>
        <v>1711.635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118700</v>
      </c>
      <c r="N353" s="118" t="n">
        <f aca="false">SUM(J$6:J353)</f>
        <v>1711635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</v>
      </c>
      <c r="W353" s="120" t="n">
        <f aca="false">N353/$R$3</f>
        <v>1711.635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118700</v>
      </c>
      <c r="N354" s="118" t="n">
        <f aca="false">SUM(J$6:J354)</f>
        <v>1711635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</v>
      </c>
      <c r="W354" s="120" t="n">
        <f aca="false">N354/$R$3</f>
        <v>1711.635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118700</v>
      </c>
      <c r="N355" s="118" t="n">
        <f aca="false">SUM(J$6:J355)</f>
        <v>1711635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</v>
      </c>
      <c r="W355" s="120" t="n">
        <f aca="false">N355/$R$3</f>
        <v>1711.635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118700</v>
      </c>
      <c r="N356" s="118" t="n">
        <f aca="false">SUM(J$6:J356)</f>
        <v>1711635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</v>
      </c>
      <c r="W356" s="120" t="n">
        <f aca="false">N356/$R$3</f>
        <v>1711.635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118700</v>
      </c>
      <c r="N357" s="118" t="n">
        <f aca="false">SUM(J$6:J357)</f>
        <v>1711635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</v>
      </c>
      <c r="W357" s="120" t="n">
        <f aca="false">N357/$R$3</f>
        <v>1711.635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118700</v>
      </c>
      <c r="N358" s="118" t="n">
        <f aca="false">SUM(J$6:J358)</f>
        <v>1711635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</v>
      </c>
      <c r="W358" s="120" t="n">
        <f aca="false">N358/$R$3</f>
        <v>1711.635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118700</v>
      </c>
      <c r="N359" s="118" t="n">
        <f aca="false">SUM(J$6:J359)</f>
        <v>1711635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</v>
      </c>
      <c r="W359" s="120" t="n">
        <f aca="false">N359/$R$3</f>
        <v>1711.635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118700</v>
      </c>
      <c r="N360" s="118" t="n">
        <f aca="false">SUM(J$6:J360)</f>
        <v>1711635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</v>
      </c>
      <c r="W360" s="120" t="n">
        <f aca="false">N360/$R$3</f>
        <v>1711.635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118700</v>
      </c>
      <c r="N361" s="118" t="n">
        <f aca="false">SUM(J$6:J361)</f>
        <v>1711635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</v>
      </c>
      <c r="W361" s="120" t="n">
        <f aca="false">N361/$R$3</f>
        <v>1711.635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118700</v>
      </c>
      <c r="N362" s="118" t="n">
        <f aca="false">SUM(J$6:J362)</f>
        <v>1711635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</v>
      </c>
      <c r="W362" s="120" t="n">
        <f aca="false">N362/$R$3</f>
        <v>1711.635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118700</v>
      </c>
      <c r="N363" s="118" t="n">
        <f aca="false">SUM(J$6:J363)</f>
        <v>1711635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</v>
      </c>
      <c r="W363" s="120" t="n">
        <f aca="false">N363/$R$3</f>
        <v>1711.635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118700</v>
      </c>
      <c r="N364" s="118" t="n">
        <f aca="false">SUM(J$6:J364)</f>
        <v>1711635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</v>
      </c>
      <c r="W364" s="120" t="n">
        <f aca="false">N364/$R$3</f>
        <v>1711.635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118700</v>
      </c>
      <c r="N365" s="118" t="n">
        <f aca="false">SUM(J$6:J365)</f>
        <v>1711635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</v>
      </c>
      <c r="W365" s="120" t="n">
        <f aca="false">N365/$R$3</f>
        <v>1711.635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118700</v>
      </c>
      <c r="N366" s="118" t="n">
        <f aca="false">SUM(J$6:J366)</f>
        <v>1711635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</v>
      </c>
      <c r="W366" s="120" t="n">
        <f aca="false">N366/$R$3</f>
        <v>1711.635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118700</v>
      </c>
      <c r="N367" s="118" t="n">
        <f aca="false">SUM(J$6:J367)</f>
        <v>1711635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</v>
      </c>
      <c r="W367" s="120" t="n">
        <f aca="false">N367/$R$3</f>
        <v>1711.635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118700</v>
      </c>
      <c r="N368" s="118" t="n">
        <f aca="false">SUM(J$6:J368)</f>
        <v>1711635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</v>
      </c>
      <c r="W368" s="120" t="n">
        <f aca="false">N368/$R$3</f>
        <v>1711.635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118700</v>
      </c>
      <c r="N369" s="118" t="n">
        <f aca="false">SUM(J$6:J369)</f>
        <v>1711635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</v>
      </c>
      <c r="W369" s="120" t="n">
        <f aca="false">N369/$R$3</f>
        <v>1711.635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118700</v>
      </c>
      <c r="N370" s="118" t="n">
        <f aca="false">SUM(J$6:J370)</f>
        <v>1711635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</v>
      </c>
      <c r="W370" s="120" t="n">
        <f aca="false">N370/$R$3</f>
        <v>1711.635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118700</v>
      </c>
      <c r="N371" s="118" t="n">
        <f aca="false">SUM(J$6:J371)</f>
        <v>1711635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</v>
      </c>
      <c r="W371" s="120" t="n">
        <f aca="false">N371/$R$3</f>
        <v>1711.635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1</v>
      </c>
      <c r="L295" s="118" t="n">
        <f aca="false">J295*K295</f>
        <v>1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0.001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 t="n">
        <v>14</v>
      </c>
      <c r="I300" s="118" t="n">
        <f aca="false">IF(MONTH($A300)=MONTH($A299),IF(G300=0,I299,G300),G300)</f>
        <v>14</v>
      </c>
      <c r="J300" s="118" t="n">
        <f aca="false">IF(MONTH($A300)=MONTH($A299),SUM(I300-I299),I300)</f>
        <v>1</v>
      </c>
      <c r="K300" s="118" t="n">
        <f aca="false">IF(WEEKDAY(A300,3)&gt;4,0,(IF(A300&lt;K$2,0,IF(A300&lt;=K$3,1,0))))</f>
        <v>1</v>
      </c>
      <c r="L300" s="118" t="n">
        <f aca="false">J300*K300</f>
        <v>1</v>
      </c>
      <c r="M300" s="118" t="n">
        <f aca="false">SUM(J$188:J300)</f>
        <v>-114722</v>
      </c>
      <c r="N300" s="118" t="n">
        <f aca="false">SUM(J$6:J300)</f>
        <v>-1648790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0.001</v>
      </c>
      <c r="T300" s="120" t="n">
        <f aca="false">L300/$R$3</f>
        <v>0.001</v>
      </c>
      <c r="U300" s="120" t="n">
        <f aca="false">I300/$R$3</f>
        <v>0.014</v>
      </c>
      <c r="V300" s="120" t="n">
        <f aca="false">M300/$R$3</f>
        <v>-114.722</v>
      </c>
      <c r="W300" s="120" t="n">
        <f aca="false">N300/$R$3</f>
        <v>-1648.79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 t="n">
        <v>14</v>
      </c>
      <c r="I301" s="118" t="n">
        <f aca="false">IF(MONTH($A301)=MONTH($A300),IF(G301=0,I300,G301),G301)</f>
        <v>14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-114722</v>
      </c>
      <c r="N301" s="118" t="n">
        <f aca="false">SUM(J$6:J301)</f>
        <v>-1648790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0.014</v>
      </c>
      <c r="V301" s="120" t="n">
        <f aca="false">M301/$R$3</f>
        <v>-114.722</v>
      </c>
      <c r="W301" s="120" t="n">
        <f aca="false">N301/$R$3</f>
        <v>-1648.79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-114722</v>
      </c>
      <c r="N302" s="118" t="n">
        <f aca="false">SUM(J$6:J302)</f>
        <v>-1648790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0.014</v>
      </c>
      <c r="V302" s="120" t="n">
        <f aca="false">M302/$R$3</f>
        <v>-114.722</v>
      </c>
      <c r="W302" s="120" t="n">
        <f aca="false">N302/$R$3</f>
        <v>-1648.79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14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-114722</v>
      </c>
      <c r="N303" s="118" t="n">
        <f aca="false">SUM(J$6:J303)</f>
        <v>-1648790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0.014</v>
      </c>
      <c r="V303" s="120" t="n">
        <f aca="false">M303/$R$3</f>
        <v>-114.722</v>
      </c>
      <c r="W303" s="120" t="n">
        <f aca="false">N303/$R$3</f>
        <v>-1648.79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-114722</v>
      </c>
      <c r="N304" s="118" t="n">
        <f aca="false">SUM(J$6:J304)</f>
        <v>-1648790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0.014</v>
      </c>
      <c r="V304" s="120" t="n">
        <f aca="false">M304/$R$3</f>
        <v>-114.722</v>
      </c>
      <c r="W304" s="120" t="n">
        <f aca="false">N304/$R$3</f>
        <v>-1648.79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-114722</v>
      </c>
      <c r="N305" s="118" t="n">
        <f aca="false">SUM(J$6:J305)</f>
        <v>-1648790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0.014</v>
      </c>
      <c r="V305" s="120" t="n">
        <f aca="false">M305/$R$3</f>
        <v>-114.722</v>
      </c>
      <c r="W305" s="120" t="n">
        <f aca="false">N305/$R$3</f>
        <v>-1648.79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-114722</v>
      </c>
      <c r="N306" s="118" t="n">
        <f aca="false">SUM(J$6:J306)</f>
        <v>-1648790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0.014</v>
      </c>
      <c r="V306" s="120" t="n">
        <f aca="false">M306/$R$3</f>
        <v>-114.722</v>
      </c>
      <c r="W306" s="120" t="n">
        <f aca="false">N306/$R$3</f>
        <v>-1648.79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-114722</v>
      </c>
      <c r="N307" s="118" t="n">
        <f aca="false">SUM(J$6:J307)</f>
        <v>-1648790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0.014</v>
      </c>
      <c r="V307" s="120" t="n">
        <f aca="false">M307/$R$3</f>
        <v>-114.722</v>
      </c>
      <c r="W307" s="120" t="n">
        <f aca="false">N307/$R$3</f>
        <v>-1648.79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-114722</v>
      </c>
      <c r="N308" s="118" t="n">
        <f aca="false">SUM(J$6:J308)</f>
        <v>-1648790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0.014</v>
      </c>
      <c r="V308" s="120" t="n">
        <f aca="false">M308/$R$3</f>
        <v>-114.722</v>
      </c>
      <c r="W308" s="120" t="n">
        <f aca="false">N308/$R$3</f>
        <v>-1648.79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-114722</v>
      </c>
      <c r="N309" s="118" t="n">
        <f aca="false">SUM(J$6:J309)</f>
        <v>-1648790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0.014</v>
      </c>
      <c r="V309" s="120" t="n">
        <f aca="false">M309/$R$3</f>
        <v>-114.722</v>
      </c>
      <c r="W309" s="120" t="n">
        <f aca="false">N309/$R$3</f>
        <v>-1648.79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-114722</v>
      </c>
      <c r="N310" s="118" t="n">
        <f aca="false">SUM(J$6:J310)</f>
        <v>-1648790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-114.722</v>
      </c>
      <c r="W310" s="120" t="n">
        <f aca="false">N310/$R$3</f>
        <v>-1648.79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-114722</v>
      </c>
      <c r="N311" s="118" t="n">
        <f aca="false">SUM(J$6:J311)</f>
        <v>-1648790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-114.722</v>
      </c>
      <c r="W311" s="120" t="n">
        <f aca="false">N311/$R$3</f>
        <v>-1648.79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-114722</v>
      </c>
      <c r="N312" s="118" t="n">
        <f aca="false">SUM(J$6:J312)</f>
        <v>-1648790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-114.722</v>
      </c>
      <c r="W312" s="120" t="n">
        <f aca="false">N312/$R$3</f>
        <v>-1648.79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-114722</v>
      </c>
      <c r="N313" s="118" t="n">
        <f aca="false">SUM(J$6:J313)</f>
        <v>-1648790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-114.722</v>
      </c>
      <c r="W313" s="120" t="n">
        <f aca="false">N313/$R$3</f>
        <v>-1648.79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-114722</v>
      </c>
      <c r="N314" s="118" t="n">
        <f aca="false">SUM(J$6:J314)</f>
        <v>-1648790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-114.722</v>
      </c>
      <c r="W314" s="120" t="n">
        <f aca="false">N314/$R$3</f>
        <v>-1648.79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-114722</v>
      </c>
      <c r="N315" s="118" t="n">
        <f aca="false">SUM(J$6:J315)</f>
        <v>-1648790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-114.722</v>
      </c>
      <c r="W315" s="120" t="n">
        <f aca="false">N315/$R$3</f>
        <v>-1648.79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-114722</v>
      </c>
      <c r="N316" s="118" t="n">
        <f aca="false">SUM(J$6:J316)</f>
        <v>-1648790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-114.722</v>
      </c>
      <c r="W316" s="120" t="n">
        <f aca="false">N316/$R$3</f>
        <v>-1648.79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-114722</v>
      </c>
      <c r="N317" s="118" t="n">
        <f aca="false">SUM(J$6:J317)</f>
        <v>-1648790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-114.722</v>
      </c>
      <c r="W317" s="120" t="n">
        <f aca="false">N317/$R$3</f>
        <v>-1648.79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-114722</v>
      </c>
      <c r="N318" s="118" t="n">
        <f aca="false">SUM(J$6:J318)</f>
        <v>-1648790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-114.722</v>
      </c>
      <c r="W318" s="120" t="n">
        <f aca="false">N318/$R$3</f>
        <v>-1648.79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-114722</v>
      </c>
      <c r="N319" s="118" t="n">
        <f aca="false">SUM(J$6:J319)</f>
        <v>-1648790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-114.722</v>
      </c>
      <c r="W319" s="120" t="n">
        <f aca="false">N319/$R$3</f>
        <v>-1648.79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-114722</v>
      </c>
      <c r="N320" s="118" t="n">
        <f aca="false">SUM(J$6:J320)</f>
        <v>-1648790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-114.722</v>
      </c>
      <c r="W320" s="120" t="n">
        <f aca="false">N320/$R$3</f>
        <v>-1648.79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-114722</v>
      </c>
      <c r="N321" s="118" t="n">
        <f aca="false">SUM(J$6:J321)</f>
        <v>-1648790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-114.722</v>
      </c>
      <c r="W321" s="120" t="n">
        <f aca="false">N321/$R$3</f>
        <v>-1648.79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-114722</v>
      </c>
      <c r="N322" s="118" t="n">
        <f aca="false">SUM(J$6:J322)</f>
        <v>-1648790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-114.722</v>
      </c>
      <c r="W322" s="120" t="n">
        <f aca="false">N322/$R$3</f>
        <v>-1648.79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-114722</v>
      </c>
      <c r="N323" s="118" t="n">
        <f aca="false">SUM(J$6:J323)</f>
        <v>-1648790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-114.722</v>
      </c>
      <c r="W323" s="120" t="n">
        <f aca="false">N323/$R$3</f>
        <v>-1648.79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-114722</v>
      </c>
      <c r="N324" s="118" t="n">
        <f aca="false">SUM(J$6:J324)</f>
        <v>-1648790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-114.722</v>
      </c>
      <c r="W324" s="120" t="n">
        <f aca="false">N324/$R$3</f>
        <v>-1648.79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-114722</v>
      </c>
      <c r="N325" s="118" t="n">
        <f aca="false">SUM(J$6:J325)</f>
        <v>-1648790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-114.722</v>
      </c>
      <c r="W325" s="120" t="n">
        <f aca="false">N325/$R$3</f>
        <v>-1648.79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-114722</v>
      </c>
      <c r="N326" s="118" t="n">
        <f aca="false">SUM(J$6:J326)</f>
        <v>-1648790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-114.722</v>
      </c>
      <c r="W326" s="120" t="n">
        <f aca="false">N326/$R$3</f>
        <v>-1648.79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-114722</v>
      </c>
      <c r="N327" s="118" t="n">
        <f aca="false">SUM(J$6:J327)</f>
        <v>-1648790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-114.722</v>
      </c>
      <c r="W327" s="120" t="n">
        <f aca="false">N327/$R$3</f>
        <v>-1648.79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-114722</v>
      </c>
      <c r="N328" s="118" t="n">
        <f aca="false">SUM(J$6:J328)</f>
        <v>-1648790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-114.722</v>
      </c>
      <c r="W328" s="120" t="n">
        <f aca="false">N328/$R$3</f>
        <v>-1648.79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-114722</v>
      </c>
      <c r="N329" s="118" t="n">
        <f aca="false">SUM(J$6:J329)</f>
        <v>-1648790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-114.722</v>
      </c>
      <c r="W329" s="120" t="n">
        <f aca="false">N329/$R$3</f>
        <v>-1648.79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-114722</v>
      </c>
      <c r="N330" s="118" t="n">
        <f aca="false">SUM(J$6:J330)</f>
        <v>-1648790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-114.722</v>
      </c>
      <c r="W330" s="120" t="n">
        <f aca="false">N330/$R$3</f>
        <v>-1648.79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-114722</v>
      </c>
      <c r="N331" s="118" t="n">
        <f aca="false">SUM(J$6:J331)</f>
        <v>-1648790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-114.722</v>
      </c>
      <c r="W331" s="120" t="n">
        <f aca="false">N331/$R$3</f>
        <v>-1648.79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-114722</v>
      </c>
      <c r="N332" s="118" t="n">
        <f aca="false">SUM(J$6:J332)</f>
        <v>-1648790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-114.722</v>
      </c>
      <c r="W332" s="120" t="n">
        <f aca="false">N332/$R$3</f>
        <v>-1648.79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-114722</v>
      </c>
      <c r="N333" s="118" t="n">
        <f aca="false">SUM(J$6:J333)</f>
        <v>-1648790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-114.722</v>
      </c>
      <c r="W333" s="120" t="n">
        <f aca="false">N333/$R$3</f>
        <v>-1648.79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-114722</v>
      </c>
      <c r="N334" s="118" t="n">
        <f aca="false">SUM(J$6:J334)</f>
        <v>-1648790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-114.722</v>
      </c>
      <c r="W334" s="120" t="n">
        <f aca="false">N334/$R$3</f>
        <v>-1648.79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-114722</v>
      </c>
      <c r="N335" s="118" t="n">
        <f aca="false">SUM(J$6:J335)</f>
        <v>-1648790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-114.722</v>
      </c>
      <c r="W335" s="120" t="n">
        <f aca="false">N335/$R$3</f>
        <v>-1648.79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-114722</v>
      </c>
      <c r="N336" s="118" t="n">
        <f aca="false">SUM(J$6:J336)</f>
        <v>-1648790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-114.722</v>
      </c>
      <c r="W336" s="120" t="n">
        <f aca="false">N336/$R$3</f>
        <v>-1648.79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-114722</v>
      </c>
      <c r="N337" s="118" t="n">
        <f aca="false">SUM(J$6:J337)</f>
        <v>-1648790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-114.722</v>
      </c>
      <c r="W337" s="120" t="n">
        <f aca="false">N337/$R$3</f>
        <v>-1648.79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-114722</v>
      </c>
      <c r="N338" s="118" t="n">
        <f aca="false">SUM(J$6:J338)</f>
        <v>-1648790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-114.722</v>
      </c>
      <c r="W338" s="120" t="n">
        <f aca="false">N338/$R$3</f>
        <v>-1648.79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-114722</v>
      </c>
      <c r="N339" s="118" t="n">
        <f aca="false">SUM(J$6:J339)</f>
        <v>-1648790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-114.722</v>
      </c>
      <c r="W339" s="120" t="n">
        <f aca="false">N339/$R$3</f>
        <v>-1648.79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-114722</v>
      </c>
      <c r="N340" s="118" t="n">
        <f aca="false">SUM(J$6:J340)</f>
        <v>-1648790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-114.722</v>
      </c>
      <c r="W340" s="120" t="n">
        <f aca="false">N340/$R$3</f>
        <v>-1648.79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-114722</v>
      </c>
      <c r="N341" s="118" t="n">
        <f aca="false">SUM(J$6:J341)</f>
        <v>-1648790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-114.722</v>
      </c>
      <c r="W341" s="120" t="n">
        <f aca="false">N341/$R$3</f>
        <v>-1648.79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-114722</v>
      </c>
      <c r="N342" s="118" t="n">
        <f aca="false">SUM(J$6:J342)</f>
        <v>-1648790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-114.722</v>
      </c>
      <c r="W342" s="120" t="n">
        <f aca="false">N342/$R$3</f>
        <v>-1648.79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-114722</v>
      </c>
      <c r="N343" s="118" t="n">
        <f aca="false">SUM(J$6:J343)</f>
        <v>-1648790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-114.722</v>
      </c>
      <c r="W343" s="120" t="n">
        <f aca="false">N343/$R$3</f>
        <v>-1648.79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-114722</v>
      </c>
      <c r="N344" s="118" t="n">
        <f aca="false">SUM(J$6:J344)</f>
        <v>-1648790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-114.722</v>
      </c>
      <c r="W344" s="120" t="n">
        <f aca="false">N344/$R$3</f>
        <v>-1648.79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-114722</v>
      </c>
      <c r="N345" s="118" t="n">
        <f aca="false">SUM(J$6:J345)</f>
        <v>-1648790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-114.722</v>
      </c>
      <c r="W345" s="120" t="n">
        <f aca="false">N345/$R$3</f>
        <v>-1648.79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-114722</v>
      </c>
      <c r="N346" s="118" t="n">
        <f aca="false">SUM(J$6:J346)</f>
        <v>-1648790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-114.722</v>
      </c>
      <c r="W346" s="120" t="n">
        <f aca="false">N346/$R$3</f>
        <v>-1648.79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-114722</v>
      </c>
      <c r="N347" s="118" t="n">
        <f aca="false">SUM(J$6:J347)</f>
        <v>-1648790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-114.722</v>
      </c>
      <c r="W347" s="120" t="n">
        <f aca="false">N347/$R$3</f>
        <v>-1648.79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-114722</v>
      </c>
      <c r="N348" s="118" t="n">
        <f aca="false">SUM(J$6:J348)</f>
        <v>-1648790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-114.722</v>
      </c>
      <c r="W348" s="120" t="n">
        <f aca="false">N348/$R$3</f>
        <v>-1648.79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-114722</v>
      </c>
      <c r="N349" s="118" t="n">
        <f aca="false">SUM(J$6:J349)</f>
        <v>-1648790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-114.722</v>
      </c>
      <c r="W349" s="120" t="n">
        <f aca="false">N349/$R$3</f>
        <v>-1648.79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-114722</v>
      </c>
      <c r="N350" s="118" t="n">
        <f aca="false">SUM(J$6:J350)</f>
        <v>-1648790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-114.722</v>
      </c>
      <c r="W350" s="120" t="n">
        <f aca="false">N350/$R$3</f>
        <v>-1648.79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-114722</v>
      </c>
      <c r="N351" s="118" t="n">
        <f aca="false">SUM(J$6:J351)</f>
        <v>-1648790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-114.722</v>
      </c>
      <c r="W351" s="120" t="n">
        <f aca="false">N351/$R$3</f>
        <v>-1648.79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-114722</v>
      </c>
      <c r="N352" s="118" t="n">
        <f aca="false">SUM(J$6:J352)</f>
        <v>-1648790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-114.722</v>
      </c>
      <c r="W352" s="120" t="n">
        <f aca="false">N352/$R$3</f>
        <v>-1648.79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-114722</v>
      </c>
      <c r="N353" s="118" t="n">
        <f aca="false">SUM(J$6:J353)</f>
        <v>-1648790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-114.722</v>
      </c>
      <c r="W353" s="120" t="n">
        <f aca="false">N353/$R$3</f>
        <v>-1648.79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-114722</v>
      </c>
      <c r="N354" s="118" t="n">
        <f aca="false">SUM(J$6:J354)</f>
        <v>-1648790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-114.722</v>
      </c>
      <c r="W354" s="120" t="n">
        <f aca="false">N354/$R$3</f>
        <v>-1648.79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-114722</v>
      </c>
      <c r="N355" s="118" t="n">
        <f aca="false">SUM(J$6:J355)</f>
        <v>-1648790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-114.722</v>
      </c>
      <c r="W355" s="120" t="n">
        <f aca="false">N355/$R$3</f>
        <v>-1648.79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-114722</v>
      </c>
      <c r="N356" s="118" t="n">
        <f aca="false">SUM(J$6:J356)</f>
        <v>-1648790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-114.722</v>
      </c>
      <c r="W356" s="120" t="n">
        <f aca="false">N356/$R$3</f>
        <v>-1648.79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-114722</v>
      </c>
      <c r="N357" s="118" t="n">
        <f aca="false">SUM(J$6:J357)</f>
        <v>-1648790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-114.722</v>
      </c>
      <c r="W357" s="120" t="n">
        <f aca="false">N357/$R$3</f>
        <v>-1648.79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-114722</v>
      </c>
      <c r="N358" s="118" t="n">
        <f aca="false">SUM(J$6:J358)</f>
        <v>-1648790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-114.722</v>
      </c>
      <c r="W358" s="120" t="n">
        <f aca="false">N358/$R$3</f>
        <v>-1648.79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-114722</v>
      </c>
      <c r="N359" s="118" t="n">
        <f aca="false">SUM(J$6:J359)</f>
        <v>-1648790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-114.722</v>
      </c>
      <c r="W359" s="120" t="n">
        <f aca="false">N359/$R$3</f>
        <v>-1648.79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-114722</v>
      </c>
      <c r="N360" s="118" t="n">
        <f aca="false">SUM(J$6:J360)</f>
        <v>-1648790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-114.722</v>
      </c>
      <c r="W360" s="120" t="n">
        <f aca="false">N360/$R$3</f>
        <v>-1648.79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-114722</v>
      </c>
      <c r="N361" s="118" t="n">
        <f aca="false">SUM(J$6:J361)</f>
        <v>-1648790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-114.722</v>
      </c>
      <c r="W361" s="120" t="n">
        <f aca="false">N361/$R$3</f>
        <v>-1648.79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-114722</v>
      </c>
      <c r="N362" s="118" t="n">
        <f aca="false">SUM(J$6:J362)</f>
        <v>-1648790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-114.722</v>
      </c>
      <c r="W362" s="120" t="n">
        <f aca="false">N362/$R$3</f>
        <v>-1648.79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-114722</v>
      </c>
      <c r="N363" s="118" t="n">
        <f aca="false">SUM(J$6:J363)</f>
        <v>-1648790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-114.722</v>
      </c>
      <c r="W363" s="120" t="n">
        <f aca="false">N363/$R$3</f>
        <v>-1648.79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-114722</v>
      </c>
      <c r="N364" s="118" t="n">
        <f aca="false">SUM(J$6:J364)</f>
        <v>-1648790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-114.722</v>
      </c>
      <c r="W364" s="120" t="n">
        <f aca="false">N364/$R$3</f>
        <v>-1648.79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-114722</v>
      </c>
      <c r="N365" s="118" t="n">
        <f aca="false">SUM(J$6:J365)</f>
        <v>-1648790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-114.722</v>
      </c>
      <c r="W365" s="120" t="n">
        <f aca="false">N365/$R$3</f>
        <v>-1648.79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-114722</v>
      </c>
      <c r="N366" s="118" t="n">
        <f aca="false">SUM(J$6:J366)</f>
        <v>-1648790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-114.722</v>
      </c>
      <c r="W366" s="120" t="n">
        <f aca="false">N366/$R$3</f>
        <v>-1648.79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-114722</v>
      </c>
      <c r="N367" s="118" t="n">
        <f aca="false">SUM(J$6:J367)</f>
        <v>-1648790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-114.722</v>
      </c>
      <c r="W367" s="120" t="n">
        <f aca="false">N367/$R$3</f>
        <v>-1648.79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-114722</v>
      </c>
      <c r="N368" s="118" t="n">
        <f aca="false">SUM(J$6:J368)</f>
        <v>-1648790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-114.722</v>
      </c>
      <c r="W368" s="120" t="n">
        <f aca="false">N368/$R$3</f>
        <v>-1648.79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-114722</v>
      </c>
      <c r="N369" s="118" t="n">
        <f aca="false">SUM(J$6:J369)</f>
        <v>-1648790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-114.722</v>
      </c>
      <c r="W369" s="120" t="n">
        <f aca="false">N369/$R$3</f>
        <v>-1648.79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-114722</v>
      </c>
      <c r="N370" s="118" t="n">
        <f aca="false">SUM(J$6:J370)</f>
        <v>-1648790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-114.722</v>
      </c>
      <c r="W370" s="120" t="n">
        <f aca="false">N370/$R$3</f>
        <v>-1648.79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-114722</v>
      </c>
      <c r="N371" s="118" t="n">
        <f aca="false">SUM(J$6:J371)</f>
        <v>-1648790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-114.722</v>
      </c>
      <c r="W371" s="120" t="n">
        <f aca="false">N371/$R$3</f>
        <v>-1648.79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37181</v>
      </c>
    </row>
    <row r="3" customFormat="false" ht="12.75" hidden="false" customHeight="false" outlineLevel="0" collapsed="false">
      <c r="K3" s="122" t="n">
        <f aca="false">Summary!B8</f>
        <v>37187</v>
      </c>
      <c r="L3" s="123" t="n">
        <f aca="false">SUM(L6:L371)</f>
        <v>-11537</v>
      </c>
      <c r="P3" s="118" t="n">
        <v>1000000</v>
      </c>
      <c r="Q3" s="118"/>
      <c r="R3" s="118" t="n">
        <v>1000</v>
      </c>
      <c r="S3" s="115"/>
      <c r="T3" s="124" t="n">
        <f aca="false">SUM(T6:T371)</f>
        <v>-11.537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0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0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1</v>
      </c>
      <c r="L295" s="118" t="n">
        <f aca="false">J295*K295</f>
        <v>-1864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-1.864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1</v>
      </c>
      <c r="L296" s="118" t="n">
        <f aca="false">J296*K296</f>
        <v>-1866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-1.866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1</v>
      </c>
      <c r="L297" s="118" t="n">
        <f aca="false">J297*K297</f>
        <v>-1866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-1.866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 t="n">
        <v>6501.22290000006</v>
      </c>
      <c r="E300" s="118"/>
      <c r="F300" s="118"/>
      <c r="G300" s="118" t="n">
        <v>-29748</v>
      </c>
      <c r="I300" s="118" t="n">
        <f aca="false">IF(MONTH($A300)=MONTH($A299),IF(G300=0,I299,G300),G300)</f>
        <v>-29748</v>
      </c>
      <c r="J300" s="118" t="n">
        <f aca="false">IF(MONTH($A300)=MONTH($A299),SUM(I300-I299),I300)</f>
        <v>87</v>
      </c>
      <c r="K300" s="118" t="n">
        <f aca="false">IF(WEEKDAY(A300,3)&gt;4,0,(IF(A300&lt;K$2,0,IF(A300&lt;=K$3,1,0))))</f>
        <v>1</v>
      </c>
      <c r="L300" s="118" t="n">
        <f aca="false">J300*K300</f>
        <v>87</v>
      </c>
      <c r="M300" s="118" t="n">
        <f aca="false">SUM(J$280:J300)</f>
        <v>-23087</v>
      </c>
      <c r="N300" s="118" t="n">
        <f aca="false">SUM(J$6:J300)</f>
        <v>-487099.56</v>
      </c>
      <c r="P300" s="118" t="n">
        <f aca="false">D300/P$3</f>
        <v>0.00650122290000006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0.087</v>
      </c>
      <c r="T300" s="120" t="n">
        <f aca="false">L300/$R$3</f>
        <v>0.087</v>
      </c>
      <c r="U300" s="120" t="n">
        <f aca="false">I300/$R$3</f>
        <v>-29.748</v>
      </c>
      <c r="V300" s="120" t="n">
        <f aca="false">M300/$R$3</f>
        <v>-23.087</v>
      </c>
      <c r="W300" s="120" t="n">
        <f aca="false">N300/$R$3</f>
        <v>-487.09956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 t="n">
        <v>5779.11360000001</v>
      </c>
      <c r="E301" s="118"/>
      <c r="F301" s="118"/>
      <c r="G301" s="118" t="n">
        <v>-35776</v>
      </c>
      <c r="I301" s="118" t="n">
        <f aca="false">IF(MONTH($A301)=MONTH($A300),IF(G301=0,I300,G301),G301)</f>
        <v>-35776</v>
      </c>
      <c r="J301" s="118" t="n">
        <f aca="false">IF(MONTH($A301)=MONTH($A300),SUM(I301-I300),I301)</f>
        <v>-6028</v>
      </c>
      <c r="K301" s="118" t="n">
        <f aca="false">IF(WEEKDAY(A301,3)&gt;4,0,(IF(A301&lt;K$2,0,IF(A301&lt;=K$3,1,0))))</f>
        <v>1</v>
      </c>
      <c r="L301" s="118" t="n">
        <f aca="false">J301*K301</f>
        <v>-6028</v>
      </c>
      <c r="M301" s="118" t="n">
        <f aca="false">SUM(J$280:J301)</f>
        <v>-29115</v>
      </c>
      <c r="N301" s="118" t="n">
        <f aca="false">SUM(J$6:J301)</f>
        <v>-493127.56</v>
      </c>
      <c r="P301" s="118" t="n">
        <f aca="false">D301/P$3</f>
        <v>0.00577911360000001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-6.028</v>
      </c>
      <c r="T301" s="120" t="n">
        <f aca="false">L301/$R$3</f>
        <v>-6.028</v>
      </c>
      <c r="U301" s="120" t="n">
        <f aca="false">I301/$R$3</f>
        <v>-35.776</v>
      </c>
      <c r="V301" s="120" t="n">
        <f aca="false">M301/$R$3</f>
        <v>-29.115</v>
      </c>
      <c r="W301" s="120" t="n">
        <f aca="false">N301/$R$3</f>
        <v>-493.12756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-35776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-29115</v>
      </c>
      <c r="N302" s="118" t="n">
        <f aca="false">SUM(J$6:J302)</f>
        <v>-493127.56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-35.776</v>
      </c>
      <c r="V302" s="120" t="n">
        <f aca="false">M302/$R$3</f>
        <v>-29.115</v>
      </c>
      <c r="W302" s="120" t="n">
        <f aca="false">N302/$R$3</f>
        <v>-493.12756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-35776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-29115</v>
      </c>
      <c r="N303" s="118" t="n">
        <f aca="false">SUM(J$6:J303)</f>
        <v>-493127.56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-35.776</v>
      </c>
      <c r="V303" s="120" t="n">
        <f aca="false">M303/$R$3</f>
        <v>-29.115</v>
      </c>
      <c r="W303" s="120" t="n">
        <f aca="false">N303/$R$3</f>
        <v>-493.12756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-35776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-29115</v>
      </c>
      <c r="N304" s="118" t="n">
        <f aca="false">SUM(J$6:J304)</f>
        <v>-493127.56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-35.776</v>
      </c>
      <c r="V304" s="120" t="n">
        <f aca="false">M304/$R$3</f>
        <v>-29.115</v>
      </c>
      <c r="W304" s="120" t="n">
        <f aca="false">N304/$R$3</f>
        <v>-493.12756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-35776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-29115</v>
      </c>
      <c r="N305" s="118" t="n">
        <f aca="false">SUM(J$6:J305)</f>
        <v>-493127.56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-35.776</v>
      </c>
      <c r="V305" s="120" t="n">
        <f aca="false">M305/$R$3</f>
        <v>-29.115</v>
      </c>
      <c r="W305" s="120" t="n">
        <f aca="false">N305/$R$3</f>
        <v>-493.12756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-35776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-29115</v>
      </c>
      <c r="N306" s="118" t="n">
        <f aca="false">SUM(J$6:J306)</f>
        <v>-493127.56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-35.776</v>
      </c>
      <c r="V306" s="120" t="n">
        <f aca="false">M306/$R$3</f>
        <v>-29.115</v>
      </c>
      <c r="W306" s="120" t="n">
        <f aca="false">N306/$R$3</f>
        <v>-493.12756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-35776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-29115</v>
      </c>
      <c r="N307" s="118" t="n">
        <f aca="false">SUM(J$6:J307)</f>
        <v>-493127.56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-35.776</v>
      </c>
      <c r="V307" s="120" t="n">
        <f aca="false">M307/$R$3</f>
        <v>-29.115</v>
      </c>
      <c r="W307" s="120" t="n">
        <f aca="false">N307/$R$3</f>
        <v>-493.12756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-35776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-29115</v>
      </c>
      <c r="N308" s="118" t="n">
        <f aca="false">SUM(J$6:J308)</f>
        <v>-493127.56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-35.776</v>
      </c>
      <c r="V308" s="120" t="n">
        <f aca="false">M308/$R$3</f>
        <v>-29.115</v>
      </c>
      <c r="W308" s="120" t="n">
        <f aca="false">N308/$R$3</f>
        <v>-493.12756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-35776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-29115</v>
      </c>
      <c r="N309" s="118" t="n">
        <f aca="false">SUM(J$6:J309)</f>
        <v>-493127.56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-35.776</v>
      </c>
      <c r="V309" s="120" t="n">
        <f aca="false">M309/$R$3</f>
        <v>-29.115</v>
      </c>
      <c r="W309" s="120" t="n">
        <f aca="false">N309/$R$3</f>
        <v>-493.12756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-29115</v>
      </c>
      <c r="N310" s="118" t="n">
        <f aca="false">SUM(J$6:J310)</f>
        <v>-493127.56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-29.115</v>
      </c>
      <c r="W310" s="120" t="n">
        <f aca="false">N310/$R$3</f>
        <v>-493.12756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-29115</v>
      </c>
      <c r="N311" s="118" t="n">
        <f aca="false">SUM(J$6:J311)</f>
        <v>-493127.56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-29.115</v>
      </c>
      <c r="W311" s="120" t="n">
        <f aca="false">N311/$R$3</f>
        <v>-493.12756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-29115</v>
      </c>
      <c r="N312" s="118" t="n">
        <f aca="false">SUM(J$6:J312)</f>
        <v>-493127.56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-29.115</v>
      </c>
      <c r="W312" s="120" t="n">
        <f aca="false">N312/$R$3</f>
        <v>-493.12756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-29115</v>
      </c>
      <c r="N313" s="118" t="n">
        <f aca="false">SUM(J$6:J313)</f>
        <v>-493127.56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-29.115</v>
      </c>
      <c r="W313" s="120" t="n">
        <f aca="false">N313/$R$3</f>
        <v>-493.12756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-29115</v>
      </c>
      <c r="N314" s="118" t="n">
        <f aca="false">SUM(J$6:J314)</f>
        <v>-493127.56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-29.115</v>
      </c>
      <c r="W314" s="120" t="n">
        <f aca="false">N314/$R$3</f>
        <v>-493.12756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-29115</v>
      </c>
      <c r="N315" s="118" t="n">
        <f aca="false">SUM(J$6:J315)</f>
        <v>-493127.56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-29.115</v>
      </c>
      <c r="W315" s="120" t="n">
        <f aca="false">N315/$R$3</f>
        <v>-493.12756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-29115</v>
      </c>
      <c r="N316" s="118" t="n">
        <f aca="false">SUM(J$6:J316)</f>
        <v>-493127.56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-29.115</v>
      </c>
      <c r="W316" s="120" t="n">
        <f aca="false">N316/$R$3</f>
        <v>-493.12756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-29115</v>
      </c>
      <c r="N317" s="118" t="n">
        <f aca="false">SUM(J$6:J317)</f>
        <v>-493127.56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-29.115</v>
      </c>
      <c r="W317" s="120" t="n">
        <f aca="false">N317/$R$3</f>
        <v>-493.12756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-29115</v>
      </c>
      <c r="N318" s="118" t="n">
        <f aca="false">SUM(J$6:J318)</f>
        <v>-493127.56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-29.115</v>
      </c>
      <c r="W318" s="120" t="n">
        <f aca="false">N318/$R$3</f>
        <v>-493.12756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-29115</v>
      </c>
      <c r="N319" s="118" t="n">
        <f aca="false">SUM(J$6:J319)</f>
        <v>-493127.56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-29.115</v>
      </c>
      <c r="W319" s="120" t="n">
        <f aca="false">N319/$R$3</f>
        <v>-493.12756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-29115</v>
      </c>
      <c r="N320" s="118" t="n">
        <f aca="false">SUM(J$6:J320)</f>
        <v>-493127.56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-29.115</v>
      </c>
      <c r="W320" s="120" t="n">
        <f aca="false">N320/$R$3</f>
        <v>-493.12756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-29115</v>
      </c>
      <c r="N321" s="118" t="n">
        <f aca="false">SUM(J$6:J321)</f>
        <v>-493127.56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-29.115</v>
      </c>
      <c r="W321" s="120" t="n">
        <f aca="false">N321/$R$3</f>
        <v>-493.12756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-29115</v>
      </c>
      <c r="N322" s="118" t="n">
        <f aca="false">SUM(J$6:J322)</f>
        <v>-493127.56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-29.115</v>
      </c>
      <c r="W322" s="120" t="n">
        <f aca="false">N322/$R$3</f>
        <v>-493.12756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-29115</v>
      </c>
      <c r="N323" s="118" t="n">
        <f aca="false">SUM(J$6:J323)</f>
        <v>-493127.56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-29.115</v>
      </c>
      <c r="W323" s="120" t="n">
        <f aca="false">N323/$R$3</f>
        <v>-493.12756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-29115</v>
      </c>
      <c r="N324" s="118" t="n">
        <f aca="false">SUM(J$6:J324)</f>
        <v>-493127.56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-29.115</v>
      </c>
      <c r="W324" s="120" t="n">
        <f aca="false">N324/$R$3</f>
        <v>-493.12756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-29115</v>
      </c>
      <c r="N325" s="118" t="n">
        <f aca="false">SUM(J$6:J325)</f>
        <v>-493127.56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-29.115</v>
      </c>
      <c r="W325" s="120" t="n">
        <f aca="false">N325/$R$3</f>
        <v>-493.12756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-29115</v>
      </c>
      <c r="N326" s="118" t="n">
        <f aca="false">SUM(J$6:J326)</f>
        <v>-493127.56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-29.115</v>
      </c>
      <c r="W326" s="120" t="n">
        <f aca="false">N326/$R$3</f>
        <v>-493.12756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-29115</v>
      </c>
      <c r="N327" s="118" t="n">
        <f aca="false">SUM(J$6:J327)</f>
        <v>-493127.56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-29.115</v>
      </c>
      <c r="W327" s="120" t="n">
        <f aca="false">N327/$R$3</f>
        <v>-493.12756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-29115</v>
      </c>
      <c r="N328" s="118" t="n">
        <f aca="false">SUM(J$6:J328)</f>
        <v>-493127.56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-29.115</v>
      </c>
      <c r="W328" s="120" t="n">
        <f aca="false">N328/$R$3</f>
        <v>-493.12756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-29115</v>
      </c>
      <c r="N329" s="118" t="n">
        <f aca="false">SUM(J$6:J329)</f>
        <v>-493127.56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-29.115</v>
      </c>
      <c r="W329" s="120" t="n">
        <f aca="false">N329/$R$3</f>
        <v>-493.12756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-29115</v>
      </c>
      <c r="N330" s="118" t="n">
        <f aca="false">SUM(J$6:J330)</f>
        <v>-493127.56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-29.115</v>
      </c>
      <c r="W330" s="120" t="n">
        <f aca="false">N330/$R$3</f>
        <v>-493.12756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-29115</v>
      </c>
      <c r="N331" s="118" t="n">
        <f aca="false">SUM(J$6:J331)</f>
        <v>-493127.56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-29.115</v>
      </c>
      <c r="W331" s="120" t="n">
        <f aca="false">N331/$R$3</f>
        <v>-493.12756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-29115</v>
      </c>
      <c r="N332" s="118" t="n">
        <f aca="false">SUM(J$6:J332)</f>
        <v>-493127.56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-29.115</v>
      </c>
      <c r="W332" s="120" t="n">
        <f aca="false">N332/$R$3</f>
        <v>-493.12756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-29115</v>
      </c>
      <c r="N333" s="118" t="n">
        <f aca="false">SUM(J$6:J333)</f>
        <v>-493127.56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-29.115</v>
      </c>
      <c r="W333" s="120" t="n">
        <f aca="false">N333/$R$3</f>
        <v>-493.12756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-29115</v>
      </c>
      <c r="N334" s="118" t="n">
        <f aca="false">SUM(J$6:J334)</f>
        <v>-493127.56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-29.115</v>
      </c>
      <c r="W334" s="120" t="n">
        <f aca="false">N334/$R$3</f>
        <v>-493.12756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-29115</v>
      </c>
      <c r="N335" s="118" t="n">
        <f aca="false">SUM(J$6:J335)</f>
        <v>-493127.56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-29.115</v>
      </c>
      <c r="W335" s="120" t="n">
        <f aca="false">N335/$R$3</f>
        <v>-493.12756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-29115</v>
      </c>
      <c r="N336" s="118" t="n">
        <f aca="false">SUM(J$6:J336)</f>
        <v>-493127.56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-29.115</v>
      </c>
      <c r="W336" s="120" t="n">
        <f aca="false">N336/$R$3</f>
        <v>-493.12756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-29115</v>
      </c>
      <c r="N337" s="118" t="n">
        <f aca="false">SUM(J$6:J337)</f>
        <v>-493127.56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-29.115</v>
      </c>
      <c r="W337" s="120" t="n">
        <f aca="false">N337/$R$3</f>
        <v>-493.12756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-29115</v>
      </c>
      <c r="N338" s="118" t="n">
        <f aca="false">SUM(J$6:J338)</f>
        <v>-493127.56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-29.115</v>
      </c>
      <c r="W338" s="120" t="n">
        <f aca="false">N338/$R$3</f>
        <v>-493.12756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-29115</v>
      </c>
      <c r="N339" s="118" t="n">
        <f aca="false">SUM(J$6:J339)</f>
        <v>-493127.56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-29.115</v>
      </c>
      <c r="W339" s="120" t="n">
        <f aca="false">N339/$R$3</f>
        <v>-493.12756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-29115</v>
      </c>
      <c r="N340" s="118" t="n">
        <f aca="false">SUM(J$6:J340)</f>
        <v>-493127.56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-29.115</v>
      </c>
      <c r="W340" s="120" t="n">
        <f aca="false">N340/$R$3</f>
        <v>-493.12756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-29115</v>
      </c>
      <c r="N341" s="118" t="n">
        <f aca="false">SUM(J$6:J341)</f>
        <v>-493127.56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-29.115</v>
      </c>
      <c r="W341" s="120" t="n">
        <f aca="false">N341/$R$3</f>
        <v>-493.12756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-29115</v>
      </c>
      <c r="N342" s="118" t="n">
        <f aca="false">SUM(J$6:J342)</f>
        <v>-493127.56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-29.115</v>
      </c>
      <c r="W342" s="120" t="n">
        <f aca="false">N342/$R$3</f>
        <v>-493.12756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-29115</v>
      </c>
      <c r="N343" s="118" t="n">
        <f aca="false">SUM(J$6:J343)</f>
        <v>-493127.56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-29.115</v>
      </c>
      <c r="W343" s="120" t="n">
        <f aca="false">N343/$R$3</f>
        <v>-493.12756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-29115</v>
      </c>
      <c r="N344" s="118" t="n">
        <f aca="false">SUM(J$6:J344)</f>
        <v>-493127.56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-29.115</v>
      </c>
      <c r="W344" s="120" t="n">
        <f aca="false">N344/$R$3</f>
        <v>-493.12756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-29115</v>
      </c>
      <c r="N345" s="118" t="n">
        <f aca="false">SUM(J$6:J345)</f>
        <v>-493127.56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-29.115</v>
      </c>
      <c r="W345" s="120" t="n">
        <f aca="false">N345/$R$3</f>
        <v>-493.12756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-29115</v>
      </c>
      <c r="N346" s="118" t="n">
        <f aca="false">SUM(J$6:J346)</f>
        <v>-493127.56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-29.115</v>
      </c>
      <c r="W346" s="120" t="n">
        <f aca="false">N346/$R$3</f>
        <v>-493.12756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-29115</v>
      </c>
      <c r="N347" s="118" t="n">
        <f aca="false">SUM(J$6:J347)</f>
        <v>-493127.56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-29.115</v>
      </c>
      <c r="W347" s="120" t="n">
        <f aca="false">N347/$R$3</f>
        <v>-493.12756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-29115</v>
      </c>
      <c r="N348" s="118" t="n">
        <f aca="false">SUM(J$6:J348)</f>
        <v>-493127.56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-29.115</v>
      </c>
      <c r="W348" s="120" t="n">
        <f aca="false">N348/$R$3</f>
        <v>-493.12756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-29115</v>
      </c>
      <c r="N349" s="118" t="n">
        <f aca="false">SUM(J$6:J349)</f>
        <v>-493127.56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-29.115</v>
      </c>
      <c r="W349" s="120" t="n">
        <f aca="false">N349/$R$3</f>
        <v>-493.12756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-29115</v>
      </c>
      <c r="N350" s="118" t="n">
        <f aca="false">SUM(J$6:J350)</f>
        <v>-493127.56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-29.115</v>
      </c>
      <c r="W350" s="120" t="n">
        <f aca="false">N350/$R$3</f>
        <v>-493.12756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-29115</v>
      </c>
      <c r="N351" s="118" t="n">
        <f aca="false">SUM(J$6:J351)</f>
        <v>-493127.56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-29.115</v>
      </c>
      <c r="W351" s="120" t="n">
        <f aca="false">N351/$R$3</f>
        <v>-493.12756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-29115</v>
      </c>
      <c r="N352" s="118" t="n">
        <f aca="false">SUM(J$6:J352)</f>
        <v>-493127.56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-29.115</v>
      </c>
      <c r="W352" s="120" t="n">
        <f aca="false">N352/$R$3</f>
        <v>-493.12756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-29115</v>
      </c>
      <c r="N353" s="118" t="n">
        <f aca="false">SUM(J$6:J353)</f>
        <v>-493127.56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-29.115</v>
      </c>
      <c r="W353" s="120" t="n">
        <f aca="false">N353/$R$3</f>
        <v>-493.12756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-29115</v>
      </c>
      <c r="N354" s="118" t="n">
        <f aca="false">SUM(J$6:J354)</f>
        <v>-493127.56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-29.115</v>
      </c>
      <c r="W354" s="120" t="n">
        <f aca="false">N354/$R$3</f>
        <v>-493.12756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-29115</v>
      </c>
      <c r="N355" s="118" t="n">
        <f aca="false">SUM(J$6:J355)</f>
        <v>-493127.56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-29.115</v>
      </c>
      <c r="W355" s="120" t="n">
        <f aca="false">N355/$R$3</f>
        <v>-493.12756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-29115</v>
      </c>
      <c r="N356" s="118" t="n">
        <f aca="false">SUM(J$6:J356)</f>
        <v>-493127.56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-29.115</v>
      </c>
      <c r="W356" s="120" t="n">
        <f aca="false">N356/$R$3</f>
        <v>-493.12756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-29115</v>
      </c>
      <c r="N357" s="118" t="n">
        <f aca="false">SUM(J$6:J357)</f>
        <v>-493127.56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-29.115</v>
      </c>
      <c r="W357" s="120" t="n">
        <f aca="false">N357/$R$3</f>
        <v>-493.12756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-29115</v>
      </c>
      <c r="N358" s="118" t="n">
        <f aca="false">SUM(J$6:J358)</f>
        <v>-493127.56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-29.115</v>
      </c>
      <c r="W358" s="120" t="n">
        <f aca="false">N358/$R$3</f>
        <v>-493.12756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-29115</v>
      </c>
      <c r="N359" s="118" t="n">
        <f aca="false">SUM(J$6:J359)</f>
        <v>-493127.56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-29.115</v>
      </c>
      <c r="W359" s="120" t="n">
        <f aca="false">N359/$R$3</f>
        <v>-493.12756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-29115</v>
      </c>
      <c r="N360" s="118" t="n">
        <f aca="false">SUM(J$6:J360)</f>
        <v>-493127.56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-29.115</v>
      </c>
      <c r="W360" s="120" t="n">
        <f aca="false">N360/$R$3</f>
        <v>-493.12756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-29115</v>
      </c>
      <c r="N361" s="118" t="n">
        <f aca="false">SUM(J$6:J361)</f>
        <v>-493127.56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-29.115</v>
      </c>
      <c r="W361" s="120" t="n">
        <f aca="false">N361/$R$3</f>
        <v>-493.12756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-29115</v>
      </c>
      <c r="N362" s="118" t="n">
        <f aca="false">SUM(J$6:J362)</f>
        <v>-493127.56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-29.115</v>
      </c>
      <c r="W362" s="120" t="n">
        <f aca="false">N362/$R$3</f>
        <v>-493.12756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-29115</v>
      </c>
      <c r="N363" s="118" t="n">
        <f aca="false">SUM(J$6:J363)</f>
        <v>-493127.56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-29.115</v>
      </c>
      <c r="W363" s="120" t="n">
        <f aca="false">N363/$R$3</f>
        <v>-493.12756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-29115</v>
      </c>
      <c r="N364" s="118" t="n">
        <f aca="false">SUM(J$6:J364)</f>
        <v>-493127.56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-29.115</v>
      </c>
      <c r="W364" s="120" t="n">
        <f aca="false">N364/$R$3</f>
        <v>-493.12756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-29115</v>
      </c>
      <c r="N365" s="118" t="n">
        <f aca="false">SUM(J$6:J365)</f>
        <v>-493127.56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-29.115</v>
      </c>
      <c r="W365" s="120" t="n">
        <f aca="false">N365/$R$3</f>
        <v>-493.12756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-29115</v>
      </c>
      <c r="N366" s="118" t="n">
        <f aca="false">SUM(J$6:J366)</f>
        <v>-493127.56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-29.115</v>
      </c>
      <c r="W366" s="120" t="n">
        <f aca="false">N366/$R$3</f>
        <v>-493.12756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-29115</v>
      </c>
      <c r="N367" s="118" t="n">
        <f aca="false">SUM(J$6:J367)</f>
        <v>-493127.56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-29.115</v>
      </c>
      <c r="W367" s="120" t="n">
        <f aca="false">N367/$R$3</f>
        <v>-493.12756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-29115</v>
      </c>
      <c r="N368" s="118" t="n">
        <f aca="false">SUM(J$6:J368)</f>
        <v>-493127.56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-29.115</v>
      </c>
      <c r="W368" s="120" t="n">
        <f aca="false">N368/$R$3</f>
        <v>-493.12756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-29115</v>
      </c>
      <c r="N369" s="118" t="n">
        <f aca="false">SUM(J$6:J369)</f>
        <v>-493127.56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-29.115</v>
      </c>
      <c r="W369" s="120" t="n">
        <f aca="false">N369/$R$3</f>
        <v>-493.12756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-29115</v>
      </c>
      <c r="N370" s="118" t="n">
        <f aca="false">SUM(J$6:J370)</f>
        <v>-493127.56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-29.115</v>
      </c>
      <c r="W370" s="120" t="n">
        <f aca="false">N370/$R$3</f>
        <v>-493.12756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-29115</v>
      </c>
      <c r="N371" s="118" t="n">
        <f aca="false">SUM(J$6:J371)</f>
        <v>-493127.56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-29.115</v>
      </c>
      <c r="W371" s="120" t="n">
        <f aca="false">N371/$R$3</f>
        <v>-493.12756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301" activeCellId="0" sqref="B30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37181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37187</v>
      </c>
      <c r="L3" s="123" t="n">
        <f aca="false">SUM(L6:L371)</f>
        <v>9316</v>
      </c>
      <c r="P3" s="118" t="n">
        <v>1000000</v>
      </c>
      <c r="Q3" s="118"/>
      <c r="R3" s="118" t="n">
        <v>1000</v>
      </c>
      <c r="S3" s="115"/>
      <c r="T3" s="124" t="n">
        <f aca="false">SUM(T6:T371)</f>
        <v>9.316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0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0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1</v>
      </c>
      <c r="L295" s="118" t="n">
        <f aca="false">J295*K295</f>
        <v>1424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1.424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1</v>
      </c>
      <c r="L296" s="118" t="n">
        <f aca="false">J296*K296</f>
        <v>540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0.54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1</v>
      </c>
      <c r="L297" s="118" t="n">
        <f aca="false">J297*K297</f>
        <v>2153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2.153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-152093.216694584</v>
      </c>
      <c r="E300" s="118" t="n">
        <v>0</v>
      </c>
      <c r="F300" s="118" t="n">
        <v>0</v>
      </c>
      <c r="G300" s="118" t="n">
        <v>30995</v>
      </c>
      <c r="I300" s="118" t="n">
        <f aca="false">IF(MONTH($A300)=MONTH($A299),IF(G300=0,I299,G300),G300)</f>
        <v>30995</v>
      </c>
      <c r="J300" s="118" t="n">
        <f aca="false">IF(MONTH($A300)=MONTH($A299),SUM(I300-I299),I300)</f>
        <v>3786</v>
      </c>
      <c r="K300" s="118" t="n">
        <f aca="false">IF(WEEKDAY(A300,3)&gt;4,0,(IF(A300&lt;K$2,0,IF(A300&lt;=K$3,1,0))))</f>
        <v>1</v>
      </c>
      <c r="L300" s="118" t="n">
        <f aca="false">J300*K300</f>
        <v>3786</v>
      </c>
      <c r="M300" s="118" t="n">
        <f aca="false">SUM(J$280:J300)</f>
        <v>31275</v>
      </c>
      <c r="N300" s="118" t="n">
        <f aca="false">SUM(J$6:J300)</f>
        <v>996734.940417803</v>
      </c>
      <c r="P300" s="118" t="n">
        <f aca="false">D300/P$3</f>
        <v>-0.152093216694584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3.786</v>
      </c>
      <c r="T300" s="120" t="n">
        <f aca="false">L300/$R$3</f>
        <v>3.786</v>
      </c>
      <c r="U300" s="120" t="n">
        <f aca="false">I300/$R$3</f>
        <v>30.995</v>
      </c>
      <c r="V300" s="120" t="n">
        <f aca="false">M300/$R$3</f>
        <v>31.275</v>
      </c>
      <c r="W300" s="120" t="n">
        <f aca="false">N300/$R$3</f>
        <v>996.734940417803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-151844.714219497</v>
      </c>
      <c r="E301" s="118" t="n">
        <v>0</v>
      </c>
      <c r="F301" s="118" t="n">
        <v>0</v>
      </c>
      <c r="G301" s="118" t="n">
        <v>32408</v>
      </c>
      <c r="I301" s="118" t="n">
        <f aca="false">IF(MONTH($A301)=MONTH($A300),IF(G301=0,I300,G301),G301)</f>
        <v>32408</v>
      </c>
      <c r="J301" s="118" t="n">
        <f aca="false">IF(MONTH($A301)=MONTH($A300),SUM(I301-I300),I301)</f>
        <v>1413</v>
      </c>
      <c r="K301" s="118" t="n">
        <f aca="false">IF(WEEKDAY(A301,3)&gt;4,0,(IF(A301&lt;K$2,0,IF(A301&lt;=K$3,1,0))))</f>
        <v>1</v>
      </c>
      <c r="L301" s="118" t="n">
        <f aca="false">J301*K301</f>
        <v>1413</v>
      </c>
      <c r="M301" s="118" t="n">
        <f aca="false">SUM(J$280:J301)</f>
        <v>32688</v>
      </c>
      <c r="N301" s="118" t="n">
        <f aca="false">SUM(J$6:J301)</f>
        <v>998147.940417803</v>
      </c>
      <c r="P301" s="118" t="n">
        <f aca="false">D301/P$3</f>
        <v>-0.151844714219497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1.413</v>
      </c>
      <c r="T301" s="120" t="n">
        <f aca="false">L301/$R$3</f>
        <v>1.413</v>
      </c>
      <c r="U301" s="120" t="n">
        <f aca="false">I301/$R$3</f>
        <v>32.408</v>
      </c>
      <c r="V301" s="120" t="n">
        <f aca="false">M301/$R$3</f>
        <v>32.688</v>
      </c>
      <c r="W301" s="120" t="n">
        <f aca="false">N301/$R$3</f>
        <v>998.147940417803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32408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32688</v>
      </c>
      <c r="N302" s="118" t="n">
        <f aca="false">SUM(J$6:J302)</f>
        <v>998147.940417803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32.408</v>
      </c>
      <c r="V302" s="120" t="n">
        <f aca="false">M302/$R$3</f>
        <v>32.688</v>
      </c>
      <c r="W302" s="120" t="n">
        <f aca="false">N302/$R$3</f>
        <v>998.147940417803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32408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32688</v>
      </c>
      <c r="N303" s="118" t="n">
        <f aca="false">SUM(J$6:J303)</f>
        <v>998147.940417803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32.408</v>
      </c>
      <c r="V303" s="120" t="n">
        <f aca="false">M303/$R$3</f>
        <v>32.688</v>
      </c>
      <c r="W303" s="120" t="n">
        <f aca="false">N303/$R$3</f>
        <v>998.147940417803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32408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32688</v>
      </c>
      <c r="N304" s="118" t="n">
        <f aca="false">SUM(J$6:J304)</f>
        <v>998147.940417803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32.408</v>
      </c>
      <c r="V304" s="120" t="n">
        <f aca="false">M304/$R$3</f>
        <v>32.688</v>
      </c>
      <c r="W304" s="120" t="n">
        <f aca="false">N304/$R$3</f>
        <v>998.147940417803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32408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32688</v>
      </c>
      <c r="N305" s="118" t="n">
        <f aca="false">SUM(J$6:J305)</f>
        <v>998147.940417803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32.408</v>
      </c>
      <c r="V305" s="120" t="n">
        <f aca="false">M305/$R$3</f>
        <v>32.688</v>
      </c>
      <c r="W305" s="120" t="n">
        <f aca="false">N305/$R$3</f>
        <v>998.147940417803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32408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32688</v>
      </c>
      <c r="N306" s="118" t="n">
        <f aca="false">SUM(J$6:J306)</f>
        <v>998147.940417803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32.408</v>
      </c>
      <c r="V306" s="120" t="n">
        <f aca="false">M306/$R$3</f>
        <v>32.688</v>
      </c>
      <c r="W306" s="120" t="n">
        <f aca="false">N306/$R$3</f>
        <v>998.147940417803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32408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32688</v>
      </c>
      <c r="N307" s="118" t="n">
        <f aca="false">SUM(J$6:J307)</f>
        <v>998147.940417803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32.408</v>
      </c>
      <c r="V307" s="120" t="n">
        <f aca="false">M307/$R$3</f>
        <v>32.688</v>
      </c>
      <c r="W307" s="120" t="n">
        <f aca="false">N307/$R$3</f>
        <v>998.147940417803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32408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32688</v>
      </c>
      <c r="N308" s="118" t="n">
        <f aca="false">SUM(J$6:J308)</f>
        <v>998147.940417803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32.408</v>
      </c>
      <c r="V308" s="120" t="n">
        <f aca="false">M308/$R$3</f>
        <v>32.688</v>
      </c>
      <c r="W308" s="120" t="n">
        <f aca="false">N308/$R$3</f>
        <v>998.147940417803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32408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32688</v>
      </c>
      <c r="N309" s="118" t="n">
        <f aca="false">SUM(J$6:J309)</f>
        <v>998147.940417803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32.408</v>
      </c>
      <c r="V309" s="120" t="n">
        <f aca="false">M309/$R$3</f>
        <v>32.688</v>
      </c>
      <c r="W309" s="120" t="n">
        <f aca="false">N309/$R$3</f>
        <v>998.147940417803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32688</v>
      </c>
      <c r="N310" s="118" t="n">
        <f aca="false">SUM(J$6:J310)</f>
        <v>998147.940417803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32.688</v>
      </c>
      <c r="W310" s="120" t="n">
        <f aca="false">N310/$R$3</f>
        <v>998.147940417803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32688</v>
      </c>
      <c r="N311" s="118" t="n">
        <f aca="false">SUM(J$6:J311)</f>
        <v>998147.940417803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32.688</v>
      </c>
      <c r="W311" s="120" t="n">
        <f aca="false">N311/$R$3</f>
        <v>998.147940417803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32688</v>
      </c>
      <c r="N312" s="118" t="n">
        <f aca="false">SUM(J$6:J312)</f>
        <v>998147.940417803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32.688</v>
      </c>
      <c r="W312" s="120" t="n">
        <f aca="false">N312/$R$3</f>
        <v>998.147940417803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32688</v>
      </c>
      <c r="N313" s="118" t="n">
        <f aca="false">SUM(J$6:J313)</f>
        <v>998147.940417803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32.688</v>
      </c>
      <c r="W313" s="120" t="n">
        <f aca="false">N313/$R$3</f>
        <v>998.147940417803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32688</v>
      </c>
      <c r="N314" s="118" t="n">
        <f aca="false">SUM(J$6:J314)</f>
        <v>998147.940417803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32.688</v>
      </c>
      <c r="W314" s="120" t="n">
        <f aca="false">N314/$R$3</f>
        <v>998.147940417803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32688</v>
      </c>
      <c r="N315" s="118" t="n">
        <f aca="false">SUM(J$6:J315)</f>
        <v>998147.940417803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32.688</v>
      </c>
      <c r="W315" s="120" t="n">
        <f aca="false">N315/$R$3</f>
        <v>998.147940417803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32688</v>
      </c>
      <c r="N316" s="118" t="n">
        <f aca="false">SUM(J$6:J316)</f>
        <v>998147.940417803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32.688</v>
      </c>
      <c r="W316" s="120" t="n">
        <f aca="false">N316/$R$3</f>
        <v>998.147940417803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32688</v>
      </c>
      <c r="N317" s="118" t="n">
        <f aca="false">SUM(J$6:J317)</f>
        <v>998147.940417803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32.688</v>
      </c>
      <c r="W317" s="120" t="n">
        <f aca="false">N317/$R$3</f>
        <v>998.147940417803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32688</v>
      </c>
      <c r="N318" s="118" t="n">
        <f aca="false">SUM(J$6:J318)</f>
        <v>998147.940417803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32.688</v>
      </c>
      <c r="W318" s="120" t="n">
        <f aca="false">N318/$R$3</f>
        <v>998.147940417803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32688</v>
      </c>
      <c r="N319" s="118" t="n">
        <f aca="false">SUM(J$6:J319)</f>
        <v>998147.940417803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32.688</v>
      </c>
      <c r="W319" s="120" t="n">
        <f aca="false">N319/$R$3</f>
        <v>998.147940417803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32688</v>
      </c>
      <c r="N320" s="118" t="n">
        <f aca="false">SUM(J$6:J320)</f>
        <v>998147.940417803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32.688</v>
      </c>
      <c r="W320" s="120" t="n">
        <f aca="false">N320/$R$3</f>
        <v>998.147940417803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32688</v>
      </c>
      <c r="N321" s="118" t="n">
        <f aca="false">SUM(J$6:J321)</f>
        <v>998147.940417803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32.688</v>
      </c>
      <c r="W321" s="120" t="n">
        <f aca="false">N321/$R$3</f>
        <v>998.147940417803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32688</v>
      </c>
      <c r="N322" s="118" t="n">
        <f aca="false">SUM(J$6:J322)</f>
        <v>998147.940417803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32.688</v>
      </c>
      <c r="W322" s="120" t="n">
        <f aca="false">N322/$R$3</f>
        <v>998.147940417803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32688</v>
      </c>
      <c r="N323" s="118" t="n">
        <f aca="false">SUM(J$6:J323)</f>
        <v>998147.940417803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32.688</v>
      </c>
      <c r="W323" s="120" t="n">
        <f aca="false">N323/$R$3</f>
        <v>998.147940417803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32688</v>
      </c>
      <c r="N324" s="118" t="n">
        <f aca="false">SUM(J$6:J324)</f>
        <v>998147.940417803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32.688</v>
      </c>
      <c r="W324" s="120" t="n">
        <f aca="false">N324/$R$3</f>
        <v>998.147940417803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32688</v>
      </c>
      <c r="N325" s="118" t="n">
        <f aca="false">SUM(J$6:J325)</f>
        <v>998147.940417803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32.688</v>
      </c>
      <c r="W325" s="120" t="n">
        <f aca="false">N325/$R$3</f>
        <v>998.147940417803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32688</v>
      </c>
      <c r="N326" s="118" t="n">
        <f aca="false">SUM(J$6:J326)</f>
        <v>998147.940417803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32.688</v>
      </c>
      <c r="W326" s="120" t="n">
        <f aca="false">N326/$R$3</f>
        <v>998.147940417803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32688</v>
      </c>
      <c r="N327" s="118" t="n">
        <f aca="false">SUM(J$6:J327)</f>
        <v>998147.940417803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32.688</v>
      </c>
      <c r="W327" s="120" t="n">
        <f aca="false">N327/$R$3</f>
        <v>998.147940417803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32688</v>
      </c>
      <c r="N328" s="118" t="n">
        <f aca="false">SUM(J$6:J328)</f>
        <v>998147.940417803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32.688</v>
      </c>
      <c r="W328" s="120" t="n">
        <f aca="false">N328/$R$3</f>
        <v>998.147940417803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32688</v>
      </c>
      <c r="N329" s="118" t="n">
        <f aca="false">SUM(J$6:J329)</f>
        <v>998147.940417803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32.688</v>
      </c>
      <c r="W329" s="120" t="n">
        <f aca="false">N329/$R$3</f>
        <v>998.147940417803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32688</v>
      </c>
      <c r="N330" s="118" t="n">
        <f aca="false">SUM(J$6:J330)</f>
        <v>998147.940417803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32.688</v>
      </c>
      <c r="W330" s="120" t="n">
        <f aca="false">N330/$R$3</f>
        <v>998.147940417803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32688</v>
      </c>
      <c r="N331" s="118" t="n">
        <f aca="false">SUM(J$6:J331)</f>
        <v>998147.940417803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32.688</v>
      </c>
      <c r="W331" s="120" t="n">
        <f aca="false">N331/$R$3</f>
        <v>998.147940417803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32688</v>
      </c>
      <c r="N332" s="118" t="n">
        <f aca="false">SUM(J$6:J332)</f>
        <v>998147.940417803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32.688</v>
      </c>
      <c r="W332" s="120" t="n">
        <f aca="false">N332/$R$3</f>
        <v>998.147940417803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32688</v>
      </c>
      <c r="N333" s="118" t="n">
        <f aca="false">SUM(J$6:J333)</f>
        <v>998147.940417803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32.688</v>
      </c>
      <c r="W333" s="120" t="n">
        <f aca="false">N333/$R$3</f>
        <v>998.147940417803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32688</v>
      </c>
      <c r="N334" s="118" t="n">
        <f aca="false">SUM(J$6:J334)</f>
        <v>998147.940417803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32.688</v>
      </c>
      <c r="W334" s="120" t="n">
        <f aca="false">N334/$R$3</f>
        <v>998.147940417803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32688</v>
      </c>
      <c r="N335" s="118" t="n">
        <f aca="false">SUM(J$6:J335)</f>
        <v>998147.940417803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32.688</v>
      </c>
      <c r="W335" s="120" t="n">
        <f aca="false">N335/$R$3</f>
        <v>998.147940417803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32688</v>
      </c>
      <c r="N336" s="118" t="n">
        <f aca="false">SUM(J$6:J336)</f>
        <v>998147.940417803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32.688</v>
      </c>
      <c r="W336" s="120" t="n">
        <f aca="false">N336/$R$3</f>
        <v>998.147940417803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32688</v>
      </c>
      <c r="N337" s="118" t="n">
        <f aca="false">SUM(J$6:J337)</f>
        <v>998147.940417803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32.688</v>
      </c>
      <c r="W337" s="120" t="n">
        <f aca="false">N337/$R$3</f>
        <v>998.147940417803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32688</v>
      </c>
      <c r="N338" s="118" t="n">
        <f aca="false">SUM(J$6:J338)</f>
        <v>998147.940417803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32.688</v>
      </c>
      <c r="W338" s="120" t="n">
        <f aca="false">N338/$R$3</f>
        <v>998.147940417803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32688</v>
      </c>
      <c r="N339" s="118" t="n">
        <f aca="false">SUM(J$6:J339)</f>
        <v>998147.940417803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32.688</v>
      </c>
      <c r="W339" s="120" t="n">
        <f aca="false">N339/$R$3</f>
        <v>998.147940417803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32688</v>
      </c>
      <c r="N340" s="118" t="n">
        <f aca="false">SUM(J$6:J340)</f>
        <v>998147.940417803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32.688</v>
      </c>
      <c r="W340" s="120" t="n">
        <f aca="false">N340/$R$3</f>
        <v>998.147940417803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32688</v>
      </c>
      <c r="N341" s="118" t="n">
        <f aca="false">SUM(J$6:J341)</f>
        <v>998147.940417803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32.688</v>
      </c>
      <c r="W341" s="120" t="n">
        <f aca="false">N341/$R$3</f>
        <v>998.147940417803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32688</v>
      </c>
      <c r="N342" s="118" t="n">
        <f aca="false">SUM(J$6:J342)</f>
        <v>998147.940417803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32.688</v>
      </c>
      <c r="W342" s="120" t="n">
        <f aca="false">N342/$R$3</f>
        <v>998.147940417803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32688</v>
      </c>
      <c r="N343" s="118" t="n">
        <f aca="false">SUM(J$6:J343)</f>
        <v>998147.940417803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32.688</v>
      </c>
      <c r="W343" s="120" t="n">
        <f aca="false">N343/$R$3</f>
        <v>998.147940417803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32688</v>
      </c>
      <c r="N344" s="118" t="n">
        <f aca="false">SUM(J$6:J344)</f>
        <v>998147.940417803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32.688</v>
      </c>
      <c r="W344" s="120" t="n">
        <f aca="false">N344/$R$3</f>
        <v>998.147940417803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32688</v>
      </c>
      <c r="N345" s="118" t="n">
        <f aca="false">SUM(J$6:J345)</f>
        <v>998147.940417803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32.688</v>
      </c>
      <c r="W345" s="120" t="n">
        <f aca="false">N345/$R$3</f>
        <v>998.147940417803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32688</v>
      </c>
      <c r="N346" s="118" t="n">
        <f aca="false">SUM(J$6:J346)</f>
        <v>998147.940417803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32.688</v>
      </c>
      <c r="W346" s="120" t="n">
        <f aca="false">N346/$R$3</f>
        <v>998.147940417803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32688</v>
      </c>
      <c r="N347" s="118" t="n">
        <f aca="false">SUM(J$6:J347)</f>
        <v>998147.940417803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32.688</v>
      </c>
      <c r="W347" s="120" t="n">
        <f aca="false">N347/$R$3</f>
        <v>998.147940417803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32688</v>
      </c>
      <c r="N348" s="118" t="n">
        <f aca="false">SUM(J$6:J348)</f>
        <v>998147.940417803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32.688</v>
      </c>
      <c r="W348" s="120" t="n">
        <f aca="false">N348/$R$3</f>
        <v>998.147940417803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32688</v>
      </c>
      <c r="N349" s="118" t="n">
        <f aca="false">SUM(J$6:J349)</f>
        <v>998147.940417803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32.688</v>
      </c>
      <c r="W349" s="120" t="n">
        <f aca="false">N349/$R$3</f>
        <v>998.147940417803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32688</v>
      </c>
      <c r="N350" s="118" t="n">
        <f aca="false">SUM(J$6:J350)</f>
        <v>998147.940417803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32.688</v>
      </c>
      <c r="W350" s="120" t="n">
        <f aca="false">N350/$R$3</f>
        <v>998.147940417803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32688</v>
      </c>
      <c r="N351" s="118" t="n">
        <f aca="false">SUM(J$6:J351)</f>
        <v>998147.940417803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32.688</v>
      </c>
      <c r="W351" s="120" t="n">
        <f aca="false">N351/$R$3</f>
        <v>998.147940417803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32688</v>
      </c>
      <c r="N352" s="118" t="n">
        <f aca="false">SUM(J$6:J352)</f>
        <v>998147.940417803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32.688</v>
      </c>
      <c r="W352" s="120" t="n">
        <f aca="false">N352/$R$3</f>
        <v>998.147940417803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32688</v>
      </c>
      <c r="N353" s="118" t="n">
        <f aca="false">SUM(J$6:J353)</f>
        <v>998147.940417803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32.688</v>
      </c>
      <c r="W353" s="120" t="n">
        <f aca="false">N353/$R$3</f>
        <v>998.147940417803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32688</v>
      </c>
      <c r="N354" s="118" t="n">
        <f aca="false">SUM(J$6:J354)</f>
        <v>998147.940417803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32.688</v>
      </c>
      <c r="W354" s="120" t="n">
        <f aca="false">N354/$R$3</f>
        <v>998.147940417803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32688</v>
      </c>
      <c r="N355" s="118" t="n">
        <f aca="false">SUM(J$6:J355)</f>
        <v>998147.940417803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32.688</v>
      </c>
      <c r="W355" s="120" t="n">
        <f aca="false">N355/$R$3</f>
        <v>998.147940417803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32688</v>
      </c>
      <c r="N356" s="118" t="n">
        <f aca="false">SUM(J$6:J356)</f>
        <v>998147.940417803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32.688</v>
      </c>
      <c r="W356" s="120" t="n">
        <f aca="false">N356/$R$3</f>
        <v>998.147940417803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32688</v>
      </c>
      <c r="N357" s="118" t="n">
        <f aca="false">SUM(J$6:J357)</f>
        <v>998147.940417803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32.688</v>
      </c>
      <c r="W357" s="120" t="n">
        <f aca="false">N357/$R$3</f>
        <v>998.147940417803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32688</v>
      </c>
      <c r="N358" s="118" t="n">
        <f aca="false">SUM(J$6:J358)</f>
        <v>998147.940417803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32.688</v>
      </c>
      <c r="W358" s="120" t="n">
        <f aca="false">N358/$R$3</f>
        <v>998.147940417803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32688</v>
      </c>
      <c r="N359" s="118" t="n">
        <f aca="false">SUM(J$6:J359)</f>
        <v>998147.940417803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32.688</v>
      </c>
      <c r="W359" s="120" t="n">
        <f aca="false">N359/$R$3</f>
        <v>998.147940417803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32688</v>
      </c>
      <c r="N360" s="118" t="n">
        <f aca="false">SUM(J$6:J360)</f>
        <v>998147.940417803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32.688</v>
      </c>
      <c r="W360" s="120" t="n">
        <f aca="false">N360/$R$3</f>
        <v>998.147940417803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32688</v>
      </c>
      <c r="N361" s="118" t="n">
        <f aca="false">SUM(J$6:J361)</f>
        <v>998147.940417803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32.688</v>
      </c>
      <c r="W361" s="120" t="n">
        <f aca="false">N361/$R$3</f>
        <v>998.147940417803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32688</v>
      </c>
      <c r="N362" s="118" t="n">
        <f aca="false">SUM(J$6:J362)</f>
        <v>998147.940417803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32.688</v>
      </c>
      <c r="W362" s="120" t="n">
        <f aca="false">N362/$R$3</f>
        <v>998.147940417803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32688</v>
      </c>
      <c r="N363" s="118" t="n">
        <f aca="false">SUM(J$6:J363)</f>
        <v>998147.940417803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32.688</v>
      </c>
      <c r="W363" s="120" t="n">
        <f aca="false">N363/$R$3</f>
        <v>998.147940417803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32688</v>
      </c>
      <c r="N364" s="118" t="n">
        <f aca="false">SUM(J$6:J364)</f>
        <v>998147.940417803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32.688</v>
      </c>
      <c r="W364" s="120" t="n">
        <f aca="false">N364/$R$3</f>
        <v>998.147940417803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32688</v>
      </c>
      <c r="N365" s="118" t="n">
        <f aca="false">SUM(J$6:J365)</f>
        <v>998147.940417803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32.688</v>
      </c>
      <c r="W365" s="120" t="n">
        <f aca="false">N365/$R$3</f>
        <v>998.147940417803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32688</v>
      </c>
      <c r="N366" s="118" t="n">
        <f aca="false">SUM(J$6:J366)</f>
        <v>998147.940417803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32.688</v>
      </c>
      <c r="W366" s="120" t="n">
        <f aca="false">N366/$R$3</f>
        <v>998.147940417803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32688</v>
      </c>
      <c r="N367" s="118" t="n">
        <f aca="false">SUM(J$6:J367)</f>
        <v>998147.940417803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32.688</v>
      </c>
      <c r="W367" s="120" t="n">
        <f aca="false">N367/$R$3</f>
        <v>998.147940417803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32688</v>
      </c>
      <c r="N368" s="118" t="n">
        <f aca="false">SUM(J$6:J368)</f>
        <v>998147.940417803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32.688</v>
      </c>
      <c r="W368" s="120" t="n">
        <f aca="false">N368/$R$3</f>
        <v>998.147940417803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32688</v>
      </c>
      <c r="N369" s="118" t="n">
        <f aca="false">SUM(J$6:J369)</f>
        <v>998147.940417803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32.688</v>
      </c>
      <c r="W369" s="120" t="n">
        <f aca="false">N369/$R$3</f>
        <v>998.147940417803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32688</v>
      </c>
      <c r="N370" s="118" t="n">
        <f aca="false">SUM(J$6:J370)</f>
        <v>998147.940417803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32.688</v>
      </c>
      <c r="W370" s="120" t="n">
        <f aca="false">N370/$R$3</f>
        <v>998.147940417803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32688</v>
      </c>
      <c r="N371" s="118" t="n">
        <f aca="false">SUM(J$6:J371)</f>
        <v>998147.940417803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32.688</v>
      </c>
      <c r="W371" s="120" t="n">
        <f aca="false">N371/$R$3</f>
        <v>998.147940417803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2001-10-24T11:34:12Z</cp:lastPrinted>
  <dcterms:modified xsi:type="dcterms:W3CDTF">2001-10-24T11:34:25Z</dcterms:modified>
  <cp:revision>0</cp:revision>
  <dc:subject/>
  <dc:title/>
</cp:coreProperties>
</file>