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HYSICAL &amp; FINANCIAL" sheetId="1" state="visible" r:id="rId3"/>
    <sheet name="FINANCIAL" sheetId="2" state="visible" r:id="rId4"/>
    <sheet name="PHYSICAL" sheetId="3" state="visible" r:id="rId5"/>
  </sheets>
  <externalReferences>
    <externalReference r:id="rId6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<sst xmlns="http://schemas.openxmlformats.org/spreadsheetml/2006/main" count="61" uniqueCount="14">
  <si>
    <t xml:space="preserve">ENRON North American Gas - EOL vs NON-EOL Analysis</t>
  </si>
  <si>
    <t xml:space="preserve">PHYSICAL + FINANCIAL</t>
  </si>
  <si>
    <t xml:space="preserve">As of June 5, 2001</t>
  </si>
  <si>
    <t xml:space="preserve">LTD</t>
  </si>
  <si>
    <t xml:space="preserve">REGION</t>
  </si>
  <si>
    <t xml:space="preserve">% OF TOTAL DEAL COUNT</t>
  </si>
  <si>
    <t xml:space="preserve">% OF TOTAL VOLUME</t>
  </si>
  <si>
    <t xml:space="preserve">% OF TOTAL NOTIONAL VALUE</t>
  </si>
  <si>
    <t xml:space="preserve">TOTAL</t>
  </si>
  <si>
    <t xml:space="preserve">EOL</t>
  </si>
  <si>
    <t xml:space="preserve">NON-EOL</t>
  </si>
  <si>
    <t xml:space="preserve">FINANCIAL</t>
  </si>
  <si>
    <t xml:space="preserve">PHYSICAL</t>
  </si>
  <si>
    <t xml:space="preserve">G-DAILY-EST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</si>
</sst>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_(* #,##0.00_);_(* \(#,##0.00\);_(* \-??_);_(@_)"/>
    <numFmt numFmtId="166" formatCode="_(* #,##0_);_(* \(#,##0\);_(* \-??_);_(@_)"/>
    <numFmt numFmtId="167" formatCode="0.00"/>
    <numFmt numFmtId="168" formatCode="#,##0"/>
    <numFmt numFmtId="169" formatCode="_(\$* #,##0.00_);_(\$* \(#,##0.00\);_(\$* \-??_);_(@_)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b val="true"/>
      <sz val="10"/>
      <name val="Times New Roman"/>
      <family val="1"/>
    </font>
    <font>
      <sz val="10"/>
      <name val="Times New Roman"/>
      <family val="1"/>
    </font>
    <font>
      <b val="true"/>
      <sz val="10"/>
      <name val="Arial"/>
      <family val="0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33CCCC"/>
      </patternFill>
    </fill>
    <fill>
      <patternFill patternType="solid">
        <fgColor rgb="FFFFFF00"/>
        <bgColor rgb="FFFFFF00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>
        <color rgb="FFFFFFFF"/>
      </top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3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8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8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OL/Management%20Report/DATAMART/REGIONAL%20ANALYSIS/REPORTS/060701/DEAL%20BREAKDOWN%20ANALYSIS%2006-07-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HYSICAL &amp; FINANCIAL"/>
      <sheetName val="FINANCIAL"/>
      <sheetName val="PHYSICAL"/>
      <sheetName val="PHYSICAL+FINANCIAL PIVOT "/>
      <sheetName val="FINANCIAL PIVOT"/>
      <sheetName val="PHYSICAL PIVOT"/>
      <sheetName val="NA GAS DATA"/>
    </sheetNames>
    <sheetDataSet>
      <sheetData sheetId="0"/>
      <sheetData sheetId="1"/>
      <sheetData sheetId="2"/>
      <sheetData sheetId="3">
        <row r="5">
          <cell r="B5" t="str">
            <v>REGION</v>
          </cell>
        </row>
        <row r="5">
          <cell r="D5" t="str">
            <v>Sum of DEALS</v>
          </cell>
          <cell r="E5" t="str">
            <v>Sum of VOLUME2</v>
          </cell>
          <cell r="F5" t="str">
            <v>Sum of VALUE</v>
          </cell>
        </row>
        <row r="6">
          <cell r="B6" t="str">
            <v>CENTRAL</v>
          </cell>
          <cell r="C6" t="str">
            <v>EOL</v>
          </cell>
          <cell r="D6">
            <v>181943</v>
          </cell>
          <cell r="E6">
            <v>13756717301</v>
          </cell>
          <cell r="F6">
            <v>17262106481.3728</v>
          </cell>
        </row>
        <row r="7">
          <cell r="C7" t="str">
            <v>OTC</v>
          </cell>
          <cell r="D7">
            <v>27995</v>
          </cell>
          <cell r="E7">
            <v>8519442804.74001</v>
          </cell>
          <cell r="F7">
            <v>25792596428.0195</v>
          </cell>
        </row>
        <row r="8">
          <cell r="D8">
            <v>209938</v>
          </cell>
          <cell r="E8">
            <v>22276160105.74</v>
          </cell>
          <cell r="F8">
            <v>43054702909.3924</v>
          </cell>
        </row>
        <row r="9">
          <cell r="B9" t="str">
            <v>EAST</v>
          </cell>
          <cell r="C9" t="str">
            <v>EOL</v>
          </cell>
          <cell r="D9">
            <v>159207</v>
          </cell>
          <cell r="E9">
            <v>12067185915.6331</v>
          </cell>
          <cell r="F9">
            <v>22502141591.6342</v>
          </cell>
        </row>
        <row r="10">
          <cell r="C10" t="str">
            <v>OTC</v>
          </cell>
          <cell r="D10">
            <v>46373</v>
          </cell>
          <cell r="E10">
            <v>13051874155.1664</v>
          </cell>
          <cell r="F10">
            <v>26155690418.5482</v>
          </cell>
        </row>
        <row r="11">
          <cell r="D11">
            <v>205580</v>
          </cell>
          <cell r="E11">
            <v>25119060070.7995</v>
          </cell>
          <cell r="F11">
            <v>48657832010.1824</v>
          </cell>
        </row>
        <row r="12">
          <cell r="B12" t="str">
            <v>ECC-CANADA WEST</v>
          </cell>
          <cell r="C12" t="str">
            <v>EOL</v>
          </cell>
          <cell r="D12">
            <v>72393</v>
          </cell>
          <cell r="E12">
            <v>7378065927.56367</v>
          </cell>
          <cell r="F12">
            <v>20437610787.5442</v>
          </cell>
        </row>
        <row r="13">
          <cell r="C13" t="str">
            <v>OTC</v>
          </cell>
          <cell r="D13">
            <v>31018</v>
          </cell>
          <cell r="E13">
            <v>8542567115.23812</v>
          </cell>
          <cell r="F13">
            <v>21112095502.4712</v>
          </cell>
        </row>
        <row r="14">
          <cell r="D14">
            <v>103411</v>
          </cell>
          <cell r="E14">
            <v>15920633042.8018</v>
          </cell>
          <cell r="F14">
            <v>41549706290.0154</v>
          </cell>
        </row>
        <row r="15">
          <cell r="B15" t="str">
            <v>ENA-CANADA EAST</v>
          </cell>
          <cell r="C15" t="str">
            <v>EOL</v>
          </cell>
          <cell r="D15">
            <v>13071</v>
          </cell>
          <cell r="E15">
            <v>1179339421.491</v>
          </cell>
          <cell r="F15">
            <v>4170745447.05584</v>
          </cell>
        </row>
        <row r="16">
          <cell r="C16" t="str">
            <v>OTC</v>
          </cell>
          <cell r="D16">
            <v>3351</v>
          </cell>
          <cell r="E16">
            <v>739419846.204782</v>
          </cell>
          <cell r="F16">
            <v>2632937447.6464</v>
          </cell>
        </row>
        <row r="17">
          <cell r="D17">
            <v>16422</v>
          </cell>
          <cell r="E17">
            <v>1918759267.69578</v>
          </cell>
          <cell r="F17">
            <v>6803682894.70224</v>
          </cell>
        </row>
        <row r="18">
          <cell r="B18" t="str">
            <v>G-DAILY-EST</v>
          </cell>
          <cell r="C18" t="str">
            <v>EOL</v>
          </cell>
          <cell r="D18">
            <v>31871</v>
          </cell>
          <cell r="E18">
            <v>6863172234</v>
          </cell>
          <cell r="F18">
            <v>36101402327.2533</v>
          </cell>
        </row>
        <row r="19">
          <cell r="C19" t="str">
            <v>OTC</v>
          </cell>
          <cell r="D19">
            <v>5152</v>
          </cell>
          <cell r="E19">
            <v>2195601707.111</v>
          </cell>
          <cell r="F19">
            <v>9570368509.98914</v>
          </cell>
        </row>
        <row r="20">
          <cell r="D20">
            <v>37023</v>
          </cell>
          <cell r="E20">
            <v>9058773941.111</v>
          </cell>
          <cell r="F20">
            <v>45671770837.2425</v>
          </cell>
        </row>
        <row r="21">
          <cell r="B21" t="str">
            <v>NG-PRICE</v>
          </cell>
          <cell r="C21" t="str">
            <v>EOL</v>
          </cell>
          <cell r="D21">
            <v>162795</v>
          </cell>
          <cell r="E21">
            <v>64767315677</v>
          </cell>
          <cell r="F21">
            <v>320555534245.971</v>
          </cell>
        </row>
        <row r="22">
          <cell r="C22" t="str">
            <v>OTC</v>
          </cell>
          <cell r="D22">
            <v>65498</v>
          </cell>
          <cell r="E22">
            <v>96007236747.9871</v>
          </cell>
          <cell r="F22">
            <v>423621927940.445</v>
          </cell>
        </row>
        <row r="23">
          <cell r="D23">
            <v>228293</v>
          </cell>
          <cell r="E23">
            <v>160774552424.987</v>
          </cell>
          <cell r="F23">
            <v>744177462186.417</v>
          </cell>
        </row>
        <row r="24">
          <cell r="B24" t="str">
            <v>TEXAS</v>
          </cell>
          <cell r="C24" t="str">
            <v>EOL</v>
          </cell>
          <cell r="D24">
            <v>36563</v>
          </cell>
          <cell r="E24">
            <v>5245276018</v>
          </cell>
          <cell r="F24">
            <v>8544527989.53063</v>
          </cell>
        </row>
        <row r="25">
          <cell r="C25" t="str">
            <v>OTC</v>
          </cell>
          <cell r="D25">
            <v>20275</v>
          </cell>
          <cell r="E25">
            <v>10252470370.3109</v>
          </cell>
          <cell r="F25">
            <v>14361878444.5442</v>
          </cell>
        </row>
        <row r="26">
          <cell r="D26">
            <v>56838</v>
          </cell>
          <cell r="E26">
            <v>15497746388.3109</v>
          </cell>
          <cell r="F26">
            <v>22906406434.0748</v>
          </cell>
        </row>
        <row r="27">
          <cell r="B27" t="str">
            <v>WEST</v>
          </cell>
          <cell r="C27" t="str">
            <v>EOL</v>
          </cell>
          <cell r="D27">
            <v>109586</v>
          </cell>
          <cell r="E27">
            <v>15453742595.5</v>
          </cell>
          <cell r="F27">
            <v>24460954793.3907</v>
          </cell>
        </row>
        <row r="28">
          <cell r="C28" t="str">
            <v>OTC</v>
          </cell>
          <cell r="D28">
            <v>29538</v>
          </cell>
          <cell r="E28">
            <v>14104836160.028</v>
          </cell>
          <cell r="F28">
            <v>28658865491.32</v>
          </cell>
        </row>
        <row r="29">
          <cell r="D29">
            <v>139124</v>
          </cell>
          <cell r="E29">
            <v>29558578755.528</v>
          </cell>
          <cell r="F29">
            <v>53119820284.7107</v>
          </cell>
        </row>
      </sheetData>
      <sheetData sheetId="4">
        <row r="5">
          <cell r="B5" t="str">
            <v>REGION</v>
          </cell>
        </row>
        <row r="5">
          <cell r="D5" t="str">
            <v>Sum of DEALS</v>
          </cell>
          <cell r="E5" t="str">
            <v>Sum of VOLUME2</v>
          </cell>
          <cell r="F5" t="str">
            <v>Sum of VALUE</v>
          </cell>
        </row>
        <row r="6">
          <cell r="B6" t="str">
            <v>CENTRAL</v>
          </cell>
          <cell r="C6" t="str">
            <v>EOL</v>
          </cell>
          <cell r="D6">
            <v>181943</v>
          </cell>
          <cell r="E6">
            <v>13756717301</v>
          </cell>
          <cell r="F6">
            <v>17262106481.3728</v>
          </cell>
        </row>
        <row r="7">
          <cell r="C7" t="str">
            <v>OTC</v>
          </cell>
          <cell r="D7">
            <v>27995</v>
          </cell>
          <cell r="E7">
            <v>8519442804.74001</v>
          </cell>
          <cell r="F7">
            <v>25792596428.0195</v>
          </cell>
        </row>
        <row r="8">
          <cell r="D8">
            <v>209938</v>
          </cell>
          <cell r="E8">
            <v>22276160105.74</v>
          </cell>
          <cell r="F8">
            <v>43054702909.3924</v>
          </cell>
        </row>
        <row r="9">
          <cell r="B9" t="str">
            <v>EAST</v>
          </cell>
          <cell r="C9" t="str">
            <v>EOL</v>
          </cell>
          <cell r="D9">
            <v>159207</v>
          </cell>
          <cell r="E9">
            <v>12067185915.6331</v>
          </cell>
          <cell r="F9">
            <v>22502141591.6342</v>
          </cell>
        </row>
        <row r="10">
          <cell r="C10" t="str">
            <v>OTC</v>
          </cell>
          <cell r="D10">
            <v>46373</v>
          </cell>
          <cell r="E10">
            <v>13051874155.1664</v>
          </cell>
          <cell r="F10">
            <v>26155690418.5482</v>
          </cell>
        </row>
        <row r="11">
          <cell r="D11">
            <v>205580</v>
          </cell>
          <cell r="E11">
            <v>25119060070.7995</v>
          </cell>
          <cell r="F11">
            <v>48657832010.1824</v>
          </cell>
        </row>
        <row r="12">
          <cell r="B12" t="str">
            <v>ECC-CANADA WEST</v>
          </cell>
          <cell r="C12" t="str">
            <v>EOL</v>
          </cell>
          <cell r="D12">
            <v>72393</v>
          </cell>
          <cell r="E12">
            <v>7378065927.56367</v>
          </cell>
          <cell r="F12">
            <v>20437610787.5442</v>
          </cell>
        </row>
        <row r="13">
          <cell r="C13" t="str">
            <v>OTC</v>
          </cell>
          <cell r="D13">
            <v>31018</v>
          </cell>
          <cell r="E13">
            <v>8542567115.23812</v>
          </cell>
          <cell r="F13">
            <v>21112095502.4712</v>
          </cell>
        </row>
        <row r="14">
          <cell r="D14">
            <v>103411</v>
          </cell>
          <cell r="E14">
            <v>15920633042.8018</v>
          </cell>
          <cell r="F14">
            <v>41549706290.0154</v>
          </cell>
        </row>
        <row r="15">
          <cell r="B15" t="str">
            <v>ENA-CANADA EAST</v>
          </cell>
          <cell r="C15" t="str">
            <v>EOL</v>
          </cell>
          <cell r="D15">
            <v>13071</v>
          </cell>
          <cell r="E15">
            <v>1179339421.491</v>
          </cell>
          <cell r="F15">
            <v>4170745447.05584</v>
          </cell>
        </row>
        <row r="16">
          <cell r="C16" t="str">
            <v>OTC</v>
          </cell>
          <cell r="D16">
            <v>3351</v>
          </cell>
          <cell r="E16">
            <v>739419846.204782</v>
          </cell>
          <cell r="F16">
            <v>2632937447.6464</v>
          </cell>
        </row>
        <row r="17">
          <cell r="D17">
            <v>16422</v>
          </cell>
          <cell r="E17">
            <v>1918759267.69578</v>
          </cell>
          <cell r="F17">
            <v>6803682894.70224</v>
          </cell>
        </row>
        <row r="18">
          <cell r="B18" t="str">
            <v>G-DAILY-EST</v>
          </cell>
          <cell r="C18" t="str">
            <v>EOL</v>
          </cell>
          <cell r="D18">
            <v>31871</v>
          </cell>
          <cell r="E18">
            <v>6863172234</v>
          </cell>
          <cell r="F18">
            <v>36101402327.2533</v>
          </cell>
        </row>
        <row r="19">
          <cell r="C19" t="str">
            <v>OTC</v>
          </cell>
          <cell r="D19">
            <v>5152</v>
          </cell>
          <cell r="E19">
            <v>2195601707.111</v>
          </cell>
          <cell r="F19">
            <v>9570368509.98914</v>
          </cell>
        </row>
        <row r="20">
          <cell r="D20">
            <v>37023</v>
          </cell>
          <cell r="E20">
            <v>9058773941.111</v>
          </cell>
          <cell r="F20">
            <v>45671770837.2425</v>
          </cell>
        </row>
        <row r="21">
          <cell r="B21" t="str">
            <v>NG-PRICE</v>
          </cell>
          <cell r="C21" t="str">
            <v>EOL</v>
          </cell>
          <cell r="D21">
            <v>162795</v>
          </cell>
          <cell r="E21">
            <v>64767315677</v>
          </cell>
          <cell r="F21">
            <v>320555534245.971</v>
          </cell>
        </row>
        <row r="22">
          <cell r="C22" t="str">
            <v>OTC</v>
          </cell>
          <cell r="D22">
            <v>65498</v>
          </cell>
          <cell r="E22">
            <v>96007236747.9871</v>
          </cell>
          <cell r="F22">
            <v>423621927940.445</v>
          </cell>
        </row>
        <row r="23">
          <cell r="D23">
            <v>228293</v>
          </cell>
          <cell r="E23">
            <v>160774552424.987</v>
          </cell>
          <cell r="F23">
            <v>744177462186.417</v>
          </cell>
        </row>
        <row r="24">
          <cell r="B24" t="str">
            <v>TEXAS</v>
          </cell>
          <cell r="C24" t="str">
            <v>EOL</v>
          </cell>
          <cell r="D24">
            <v>36563</v>
          </cell>
          <cell r="E24">
            <v>5245276018</v>
          </cell>
          <cell r="F24">
            <v>8544527989.53063</v>
          </cell>
        </row>
        <row r="25">
          <cell r="C25" t="str">
            <v>OTC</v>
          </cell>
          <cell r="D25">
            <v>20275</v>
          </cell>
          <cell r="E25">
            <v>10252470370.3109</v>
          </cell>
          <cell r="F25">
            <v>14361878444.5442</v>
          </cell>
        </row>
        <row r="26">
          <cell r="D26">
            <v>56838</v>
          </cell>
          <cell r="E26">
            <v>15497746388.3109</v>
          </cell>
          <cell r="F26">
            <v>22906406434.0748</v>
          </cell>
        </row>
        <row r="27">
          <cell r="B27" t="str">
            <v>WEST</v>
          </cell>
          <cell r="C27" t="str">
            <v>EOL</v>
          </cell>
          <cell r="D27">
            <v>109586</v>
          </cell>
          <cell r="E27">
            <v>15453742595.5</v>
          </cell>
          <cell r="F27">
            <v>24460954793.3907</v>
          </cell>
        </row>
        <row r="28">
          <cell r="C28" t="str">
            <v>OTC</v>
          </cell>
          <cell r="D28">
            <v>29538</v>
          </cell>
          <cell r="E28">
            <v>14104836160.028</v>
          </cell>
          <cell r="F28">
            <v>28658865491.32</v>
          </cell>
        </row>
        <row r="29">
          <cell r="D29">
            <v>139124</v>
          </cell>
          <cell r="E29">
            <v>29558578755.528</v>
          </cell>
          <cell r="F29">
            <v>53119820284.7107</v>
          </cell>
        </row>
      </sheetData>
      <sheetData sheetId="5">
        <row r="5">
          <cell r="B5" t="str">
            <v>REGION</v>
          </cell>
        </row>
        <row r="5">
          <cell r="D5" t="str">
            <v>Sum of DEALS</v>
          </cell>
          <cell r="E5" t="str">
            <v>Sum of VOLUME2</v>
          </cell>
          <cell r="F5" t="str">
            <v>Sum of VALUE</v>
          </cell>
        </row>
        <row r="6">
          <cell r="B6" t="str">
            <v>CENTRAL</v>
          </cell>
          <cell r="C6" t="str">
            <v>EOL</v>
          </cell>
          <cell r="D6">
            <v>181943</v>
          </cell>
          <cell r="E6">
            <v>13756717301</v>
          </cell>
          <cell r="F6">
            <v>17262106481.3728</v>
          </cell>
        </row>
        <row r="7">
          <cell r="C7" t="str">
            <v>OTC</v>
          </cell>
          <cell r="D7">
            <v>27995</v>
          </cell>
          <cell r="E7">
            <v>8519442804.74001</v>
          </cell>
          <cell r="F7">
            <v>25792596428.0195</v>
          </cell>
        </row>
        <row r="8">
          <cell r="D8">
            <v>209938</v>
          </cell>
          <cell r="E8">
            <v>22276160105.74</v>
          </cell>
          <cell r="F8">
            <v>43054702909.3924</v>
          </cell>
        </row>
        <row r="9">
          <cell r="B9" t="str">
            <v>EAST</v>
          </cell>
          <cell r="C9" t="str">
            <v>EOL</v>
          </cell>
          <cell r="D9">
            <v>159207</v>
          </cell>
          <cell r="E9">
            <v>12067185915.6331</v>
          </cell>
          <cell r="F9">
            <v>22502141591.6342</v>
          </cell>
        </row>
        <row r="10">
          <cell r="C10" t="str">
            <v>OTC</v>
          </cell>
          <cell r="D10">
            <v>46373</v>
          </cell>
          <cell r="E10">
            <v>13051874155.1664</v>
          </cell>
          <cell r="F10">
            <v>26155690418.5482</v>
          </cell>
        </row>
        <row r="11">
          <cell r="D11">
            <v>205580</v>
          </cell>
          <cell r="E11">
            <v>25119060070.7995</v>
          </cell>
          <cell r="F11">
            <v>48657832010.1824</v>
          </cell>
        </row>
        <row r="12">
          <cell r="B12" t="str">
            <v>ECC-CANADA WEST</v>
          </cell>
          <cell r="C12" t="str">
            <v>EOL</v>
          </cell>
          <cell r="D12">
            <v>72393</v>
          </cell>
          <cell r="E12">
            <v>7378065927.56367</v>
          </cell>
          <cell r="F12">
            <v>20437610787.5442</v>
          </cell>
        </row>
        <row r="13">
          <cell r="C13" t="str">
            <v>OTC</v>
          </cell>
          <cell r="D13">
            <v>31018</v>
          </cell>
          <cell r="E13">
            <v>8542567115.23812</v>
          </cell>
          <cell r="F13">
            <v>21112095502.4712</v>
          </cell>
        </row>
        <row r="14">
          <cell r="D14">
            <v>103411</v>
          </cell>
          <cell r="E14">
            <v>15920633042.8018</v>
          </cell>
          <cell r="F14">
            <v>41549706290.0154</v>
          </cell>
        </row>
        <row r="15">
          <cell r="B15" t="str">
            <v>ENA-CANADA EAST</v>
          </cell>
          <cell r="C15" t="str">
            <v>EOL</v>
          </cell>
          <cell r="D15">
            <v>13071</v>
          </cell>
          <cell r="E15">
            <v>1179339421.491</v>
          </cell>
          <cell r="F15">
            <v>4170745447.05584</v>
          </cell>
        </row>
        <row r="16">
          <cell r="C16" t="str">
            <v>OTC</v>
          </cell>
          <cell r="D16">
            <v>3351</v>
          </cell>
          <cell r="E16">
            <v>739419846.204782</v>
          </cell>
          <cell r="F16">
            <v>2632937447.6464</v>
          </cell>
        </row>
        <row r="17">
          <cell r="D17">
            <v>16422</v>
          </cell>
          <cell r="E17">
            <v>1918759267.69578</v>
          </cell>
          <cell r="F17">
            <v>6803682894.70224</v>
          </cell>
        </row>
        <row r="18">
          <cell r="B18" t="str">
            <v>G-DAILY-EST</v>
          </cell>
          <cell r="C18" t="str">
            <v>EOL</v>
          </cell>
          <cell r="D18">
            <v>31871</v>
          </cell>
          <cell r="E18">
            <v>6863172234</v>
          </cell>
          <cell r="F18">
            <v>36101402327.2533</v>
          </cell>
        </row>
        <row r="19">
          <cell r="C19" t="str">
            <v>OTC</v>
          </cell>
          <cell r="D19">
            <v>5152</v>
          </cell>
          <cell r="E19">
            <v>2195601707.111</v>
          </cell>
          <cell r="F19">
            <v>9570368509.98914</v>
          </cell>
        </row>
        <row r="20">
          <cell r="D20">
            <v>37023</v>
          </cell>
          <cell r="E20">
            <v>9058773941.111</v>
          </cell>
          <cell r="F20">
            <v>45671770837.2425</v>
          </cell>
        </row>
        <row r="21">
          <cell r="B21" t="str">
            <v>NG-PRICE</v>
          </cell>
          <cell r="C21" t="str">
            <v>EOL</v>
          </cell>
          <cell r="D21">
            <v>162795</v>
          </cell>
          <cell r="E21">
            <v>64767315677</v>
          </cell>
          <cell r="F21">
            <v>320555534245.971</v>
          </cell>
        </row>
        <row r="22">
          <cell r="C22" t="str">
            <v>OTC</v>
          </cell>
          <cell r="D22">
            <v>65498</v>
          </cell>
          <cell r="E22">
            <v>96007236747.9871</v>
          </cell>
          <cell r="F22">
            <v>423621927940.445</v>
          </cell>
        </row>
        <row r="23">
          <cell r="D23">
            <v>228293</v>
          </cell>
          <cell r="E23">
            <v>160774552424.987</v>
          </cell>
          <cell r="F23">
            <v>744177462186.417</v>
          </cell>
        </row>
        <row r="24">
          <cell r="B24" t="str">
            <v>TEXAS</v>
          </cell>
          <cell r="C24" t="str">
            <v>EOL</v>
          </cell>
          <cell r="D24">
            <v>36563</v>
          </cell>
          <cell r="E24">
            <v>5245276018</v>
          </cell>
          <cell r="F24">
            <v>8544527989.53063</v>
          </cell>
        </row>
        <row r="25">
          <cell r="C25" t="str">
            <v>OTC</v>
          </cell>
          <cell r="D25">
            <v>20275</v>
          </cell>
          <cell r="E25">
            <v>10252470370.3109</v>
          </cell>
          <cell r="F25">
            <v>14361878444.5442</v>
          </cell>
        </row>
        <row r="26">
          <cell r="D26">
            <v>56838</v>
          </cell>
          <cell r="E26">
            <v>15497746388.3109</v>
          </cell>
          <cell r="F26">
            <v>22906406434.0748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42"/>
    <col collapsed="false" customWidth="true" hidden="false" outlineLevel="0" max="2" min="2" style="0" width="12.85"/>
    <col collapsed="false" customWidth="true" hidden="false" outlineLevel="0" max="3" min="3" style="0" width="7.85"/>
    <col collapsed="false" customWidth="true" hidden="false" outlineLevel="0" max="4" min="4" style="0" width="20.13"/>
    <col collapsed="false" customWidth="true" hidden="false" outlineLevel="0" max="5" min="5" style="0" width="16.13"/>
    <col collapsed="false" customWidth="true" hidden="false" outlineLevel="0" max="6" min="6" style="0" width="25.13"/>
    <col collapsed="false" customWidth="true" hidden="false" outlineLevel="0" max="7" min="7" style="0" width="15.7"/>
    <col collapsed="false" customWidth="true" hidden="false" outlineLevel="0" max="8" min="8" style="0" width="19.56"/>
    <col collapsed="false" customWidth="true" hidden="false" outlineLevel="0" max="9" min="9" style="0" width="20.85"/>
    <col collapsed="false" customWidth="true" hidden="false" outlineLevel="0" max="10" min="10" style="0" width="22.99"/>
  </cols>
  <sheetData>
    <row r="1" customFormat="false" ht="15.75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</row>
    <row r="2" customFormat="false" ht="15.75" hidden="false" customHeight="false" outlineLevel="0" collapsed="false">
      <c r="A2" s="1" t="s">
        <v>1</v>
      </c>
      <c r="B2" s="1"/>
      <c r="C2" s="1"/>
      <c r="D2" s="1"/>
      <c r="E2" s="1"/>
      <c r="F2" s="1"/>
      <c r="G2" s="1"/>
      <c r="H2" s="1"/>
      <c r="I2" s="1"/>
    </row>
    <row r="3" customFormat="false" ht="12.75" hidden="false" customHeight="false" outlineLevel="0" collapsed="false">
      <c r="A3" s="2" t="s">
        <v>2</v>
      </c>
      <c r="B3" s="2"/>
      <c r="C3" s="2"/>
      <c r="D3" s="2"/>
      <c r="E3" s="2"/>
      <c r="F3" s="2"/>
      <c r="G3" s="2"/>
      <c r="H3" s="2"/>
      <c r="I3" s="2"/>
    </row>
    <row r="4" customFormat="false" ht="12.75" hidden="false" customHeight="false" outlineLevel="0" collapsed="false">
      <c r="A4" s="2" t="s">
        <v>3</v>
      </c>
      <c r="B4" s="2"/>
      <c r="C4" s="2"/>
      <c r="D4" s="2"/>
      <c r="E4" s="2"/>
      <c r="F4" s="2"/>
      <c r="G4" s="2"/>
      <c r="H4" s="2"/>
      <c r="I4" s="2"/>
    </row>
    <row r="6" customFormat="false" ht="12.75" hidden="false" customHeight="false" outlineLevel="0" collapsed="false">
      <c r="A6" s="3"/>
      <c r="B6" s="3"/>
      <c r="C6" s="3"/>
      <c r="I6" s="4"/>
      <c r="J6" s="5"/>
    </row>
    <row r="7" customFormat="false" ht="12.75" hidden="false" customHeight="false" outlineLevel="0" collapsed="false">
      <c r="I7" s="6"/>
      <c r="J7" s="7"/>
    </row>
    <row r="8" customFormat="false" ht="13.5" hidden="false" customHeight="false" outlineLevel="0" collapsed="false">
      <c r="A8" s="8"/>
      <c r="B8" s="8"/>
      <c r="C8" s="8"/>
      <c r="D8" s="8"/>
      <c r="E8" s="8"/>
      <c r="F8" s="8"/>
      <c r="G8" s="8"/>
      <c r="H8" s="8"/>
      <c r="I8" s="6"/>
      <c r="J8" s="7"/>
    </row>
    <row r="9" customFormat="false" ht="26.25" hidden="false" customHeight="false" outlineLevel="0" collapsed="false">
      <c r="A9" s="9" t="s">
        <v>4</v>
      </c>
      <c r="B9" s="10" t="str">
        <f aca="false">'[1]PHYSICAL+FINANCIAL PIVOT '!B5</f>
        <v>REGION</v>
      </c>
      <c r="C9" s="11"/>
      <c r="D9" s="12" t="str">
        <f aca="false">'[1]PHYSICAL+FINANCIAL PIVOT '!D5</f>
        <v>Sum of DEALS</v>
      </c>
      <c r="E9" s="12" t="s">
        <v>5</v>
      </c>
      <c r="F9" s="12" t="str">
        <f aca="false">'[1]PHYSICAL+FINANCIAL PIVOT '!E5</f>
        <v>Sum of VOLUME2</v>
      </c>
      <c r="G9" s="12" t="s">
        <v>6</v>
      </c>
      <c r="H9" s="13" t="str">
        <f aca="false">'[1]PHYSICAL+FINANCIAL PIVOT '!F5</f>
        <v>Sum of VALUE</v>
      </c>
      <c r="I9" s="12" t="s">
        <v>7</v>
      </c>
      <c r="J9" s="14"/>
    </row>
    <row r="10" customFormat="false" ht="12.75" hidden="false" customHeight="false" outlineLevel="0" collapsed="false">
      <c r="A10" s="15"/>
      <c r="B10" s="16"/>
      <c r="C10" s="17"/>
      <c r="D10" s="18"/>
      <c r="E10" s="18"/>
      <c r="F10" s="18"/>
      <c r="G10" s="18"/>
      <c r="H10" s="18"/>
      <c r="I10" s="19"/>
      <c r="J10" s="14"/>
    </row>
    <row r="11" customFormat="false" ht="12.75" hidden="false" customHeight="false" outlineLevel="0" collapsed="false">
      <c r="A11" s="20" t="str">
        <f aca="false">'[1]PHYSICAL+FINANCIAL PIVOT '!B6</f>
        <v>CENTRAL</v>
      </c>
      <c r="B11" s="21" t="str">
        <f aca="false">'[1]PHYSICAL+FINANCIAL PIVOT '!C6</f>
        <v>EOL</v>
      </c>
      <c r="C11" s="21"/>
      <c r="D11" s="22" t="n">
        <f aca="false">'[1]PHYSICAL+FINANCIAL PIVOT '!D6</f>
        <v>181943</v>
      </c>
      <c r="E11" s="23" t="n">
        <f aca="false">(D11/D13)*100</f>
        <v>86.6651106517162</v>
      </c>
      <c r="F11" s="22" t="n">
        <f aca="false">'[1]PHYSICAL+FINANCIAL PIVOT '!E6</f>
        <v>13756717301</v>
      </c>
      <c r="G11" s="23" t="n">
        <f aca="false">(F11/F13)*100</f>
        <v>61.7553350115096</v>
      </c>
      <c r="H11" s="22" t="n">
        <f aca="false">'[1]PHYSICAL+FINANCIAL PIVOT '!F6</f>
        <v>17262106481.3728</v>
      </c>
      <c r="I11" s="23" t="n">
        <f aca="false">(H11/H13)*100</f>
        <v>40.0934283943395</v>
      </c>
      <c r="J11" s="7"/>
    </row>
    <row r="12" customFormat="false" ht="12.75" hidden="false" customHeight="false" outlineLevel="0" collapsed="false">
      <c r="A12" s="24"/>
      <c r="B12" s="25" t="str">
        <f aca="false">'[1]PHYSICAL+FINANCIAL PIVOT '!C7</f>
        <v>OTC</v>
      </c>
      <c r="C12" s="25"/>
      <c r="D12" s="26" t="n">
        <f aca="false">'[1]PHYSICAL+FINANCIAL PIVOT '!D7</f>
        <v>27995</v>
      </c>
      <c r="E12" s="27" t="n">
        <f aca="false">(D12/D13)*100</f>
        <v>13.3348893482838</v>
      </c>
      <c r="F12" s="26" t="n">
        <f aca="false">'[1]PHYSICAL+FINANCIAL PIVOT '!E7</f>
        <v>8519442804.74001</v>
      </c>
      <c r="G12" s="27" t="n">
        <f aca="false">(F12/F13)*100</f>
        <v>38.2446649884904</v>
      </c>
      <c r="H12" s="26" t="n">
        <f aca="false">'[1]PHYSICAL+FINANCIAL PIVOT '!F7</f>
        <v>25792596428.0195</v>
      </c>
      <c r="I12" s="27" t="n">
        <f aca="false">(H12/H13)*100</f>
        <v>59.9065716056605</v>
      </c>
      <c r="J12" s="7"/>
    </row>
    <row r="13" customFormat="false" ht="12.75" hidden="false" customHeight="false" outlineLevel="0" collapsed="false">
      <c r="A13" s="3"/>
      <c r="B13" s="3" t="s">
        <v>8</v>
      </c>
      <c r="C13" s="3"/>
      <c r="D13" s="28" t="n">
        <f aca="false">'[1]PHYSICAL+FINANCIAL PIVOT '!D8</f>
        <v>209938</v>
      </c>
      <c r="E13" s="29"/>
      <c r="F13" s="28" t="n">
        <f aca="false">'[1]PHYSICAL+FINANCIAL PIVOT '!E8</f>
        <v>22276160105.74</v>
      </c>
      <c r="G13" s="29"/>
      <c r="H13" s="28" t="n">
        <f aca="false">'[1]PHYSICAL+FINANCIAL PIVOT '!F8</f>
        <v>43054702909.3924</v>
      </c>
      <c r="I13" s="29"/>
      <c r="J13" s="7"/>
    </row>
    <row r="14" customFormat="false" ht="12.75" hidden="false" customHeight="false" outlineLevel="0" collapsed="false">
      <c r="A14" s="3"/>
      <c r="B14" s="30"/>
      <c r="C14" s="30"/>
      <c r="D14" s="31"/>
      <c r="E14" s="32"/>
      <c r="F14" s="31"/>
      <c r="G14" s="32"/>
      <c r="H14" s="31"/>
      <c r="I14" s="33"/>
      <c r="J14" s="7"/>
    </row>
    <row r="15" customFormat="false" ht="12.75" hidden="false" customHeight="false" outlineLevel="0" collapsed="false">
      <c r="A15" s="20" t="str">
        <f aca="false">'[1]PHYSICAL+FINANCIAL PIVOT '!B9</f>
        <v>EAST</v>
      </c>
      <c r="B15" s="21" t="str">
        <f aca="false">'[1]PHYSICAL+FINANCIAL PIVOT '!C9</f>
        <v>EOL</v>
      </c>
      <c r="C15" s="21"/>
      <c r="D15" s="22" t="n">
        <f aca="false">'[1]PHYSICAL+FINANCIAL PIVOT '!D9</f>
        <v>159207</v>
      </c>
      <c r="E15" s="23" t="n">
        <f aca="false">(D15/D17)*100</f>
        <v>77.4428446346921</v>
      </c>
      <c r="F15" s="22" t="n">
        <f aca="false">'[1]PHYSICAL+FINANCIAL PIVOT '!E9</f>
        <v>12067185915.6331</v>
      </c>
      <c r="G15" s="23" t="n">
        <f aca="false">(F15/F17)*100</f>
        <v>48.0399580303604</v>
      </c>
      <c r="H15" s="22" t="n">
        <f aca="false">'[1]PHYSICAL+FINANCIAL PIVOT '!F9</f>
        <v>22502141591.6342</v>
      </c>
      <c r="I15" s="23" t="n">
        <f aca="false">(H15/H17)*100</f>
        <v>46.2456724067059</v>
      </c>
      <c r="J15" s="5"/>
    </row>
    <row r="16" customFormat="false" ht="12.75" hidden="false" customHeight="false" outlineLevel="0" collapsed="false">
      <c r="A16" s="24"/>
      <c r="B16" s="25" t="str">
        <f aca="false">'[1]PHYSICAL+FINANCIAL PIVOT '!C10</f>
        <v>OTC</v>
      </c>
      <c r="C16" s="25"/>
      <c r="D16" s="26" t="n">
        <f aca="false">'[1]PHYSICAL+FINANCIAL PIVOT '!D10</f>
        <v>46373</v>
      </c>
      <c r="E16" s="27" t="n">
        <f aca="false">(D16/D17)*100</f>
        <v>22.5571553653079</v>
      </c>
      <c r="F16" s="26" t="n">
        <f aca="false">'[1]PHYSICAL+FINANCIAL PIVOT '!E10</f>
        <v>13051874155.1664</v>
      </c>
      <c r="G16" s="27" t="n">
        <f aca="false">(F16/F17)*100</f>
        <v>51.9600419696396</v>
      </c>
      <c r="H16" s="26" t="n">
        <f aca="false">'[1]PHYSICAL+FINANCIAL PIVOT '!F10</f>
        <v>26155690418.5482</v>
      </c>
      <c r="I16" s="27" t="n">
        <f aca="false">(H16/H17)*100</f>
        <v>53.7543275932942</v>
      </c>
      <c r="J16" s="34"/>
    </row>
    <row r="17" customFormat="false" ht="12.75" hidden="false" customHeight="false" outlineLevel="0" collapsed="false">
      <c r="A17" s="3"/>
      <c r="B17" s="3" t="s">
        <v>8</v>
      </c>
      <c r="C17" s="3"/>
      <c r="D17" s="28" t="n">
        <f aca="false">'[1]PHYSICAL+FINANCIAL PIVOT '!D11</f>
        <v>205580</v>
      </c>
      <c r="E17" s="29"/>
      <c r="F17" s="28" t="n">
        <f aca="false">'[1]PHYSICAL+FINANCIAL PIVOT '!E11</f>
        <v>25119060070.7995</v>
      </c>
      <c r="G17" s="29"/>
      <c r="H17" s="28" t="n">
        <f aca="false">'[1]PHYSICAL+FINANCIAL PIVOT '!F11</f>
        <v>48657832010.1824</v>
      </c>
      <c r="I17" s="29"/>
      <c r="J17" s="7"/>
    </row>
    <row r="18" customFormat="false" ht="12.75" hidden="false" customHeight="false" outlineLevel="0" collapsed="false">
      <c r="A18" s="3"/>
      <c r="B18" s="30"/>
      <c r="C18" s="30"/>
      <c r="D18" s="31"/>
      <c r="E18" s="32"/>
      <c r="F18" s="31"/>
      <c r="G18" s="32"/>
      <c r="H18" s="31"/>
      <c r="I18" s="33"/>
      <c r="J18" s="7"/>
    </row>
    <row r="19" customFormat="false" ht="12.75" hidden="false" customHeight="false" outlineLevel="0" collapsed="false">
      <c r="A19" s="20" t="str">
        <f aca="false">'[1]PHYSICAL+FINANCIAL PIVOT '!B12</f>
        <v>ECC-CANADA WEST</v>
      </c>
      <c r="B19" s="21" t="str">
        <f aca="false">'[1]PHYSICAL+FINANCIAL PIVOT '!C12</f>
        <v>EOL</v>
      </c>
      <c r="C19" s="21"/>
      <c r="D19" s="22" t="n">
        <f aca="false">'[1]PHYSICAL+FINANCIAL PIVOT '!D12</f>
        <v>72393</v>
      </c>
      <c r="E19" s="23" t="n">
        <f aca="false">(D19/D21)*100</f>
        <v>70.0051251801066</v>
      </c>
      <c r="F19" s="22" t="n">
        <f aca="false">'[1]PHYSICAL+FINANCIAL PIVOT '!E12</f>
        <v>7378065927.56367</v>
      </c>
      <c r="G19" s="23" t="n">
        <f aca="false">(F19/F21)*100</f>
        <v>46.3427924488186</v>
      </c>
      <c r="H19" s="22" t="n">
        <f aca="false">'[1]PHYSICAL+FINANCIAL PIVOT '!F12</f>
        <v>20437610787.5442</v>
      </c>
      <c r="I19" s="23" t="n">
        <f aca="false">(H19/H21)*100</f>
        <v>49.1883399725872</v>
      </c>
      <c r="J19" s="7"/>
    </row>
    <row r="20" customFormat="false" ht="12.75" hidden="false" customHeight="false" outlineLevel="0" collapsed="false">
      <c r="A20" s="24"/>
      <c r="B20" s="25" t="str">
        <f aca="false">'[1]PHYSICAL+FINANCIAL PIVOT '!C13</f>
        <v>OTC</v>
      </c>
      <c r="C20" s="25"/>
      <c r="D20" s="26" t="n">
        <f aca="false">'[1]PHYSICAL+FINANCIAL PIVOT '!D13</f>
        <v>31018</v>
      </c>
      <c r="E20" s="27" t="n">
        <f aca="false">(D20/D21)*100</f>
        <v>29.9948748198934</v>
      </c>
      <c r="F20" s="26" t="n">
        <f aca="false">'[1]PHYSICAL+FINANCIAL PIVOT '!E13</f>
        <v>8542567115.23812</v>
      </c>
      <c r="G20" s="27" t="n">
        <f aca="false">(F20/F21)*100</f>
        <v>53.6572075511814</v>
      </c>
      <c r="H20" s="26" t="n">
        <f aca="false">'[1]PHYSICAL+FINANCIAL PIVOT '!F13</f>
        <v>21112095502.4712</v>
      </c>
      <c r="I20" s="27" t="n">
        <f aca="false">(H20/H21)*100</f>
        <v>50.8116600274128</v>
      </c>
      <c r="J20" s="5"/>
    </row>
    <row r="21" customFormat="false" ht="12.75" hidden="false" customHeight="false" outlineLevel="0" collapsed="false">
      <c r="A21" s="3"/>
      <c r="B21" s="3" t="s">
        <v>8</v>
      </c>
      <c r="C21" s="3"/>
      <c r="D21" s="28" t="n">
        <f aca="false">'[1]PHYSICAL+FINANCIAL PIVOT '!D14</f>
        <v>103411</v>
      </c>
      <c r="E21" s="29"/>
      <c r="F21" s="28" t="n">
        <f aca="false">'[1]PHYSICAL+FINANCIAL PIVOT '!E14</f>
        <v>15920633042.8018</v>
      </c>
      <c r="G21" s="29"/>
      <c r="H21" s="28" t="n">
        <f aca="false">'[1]PHYSICAL+FINANCIAL PIVOT '!F14</f>
        <v>41549706290.0154</v>
      </c>
      <c r="I21" s="29"/>
      <c r="J21" s="34"/>
    </row>
    <row r="22" customFormat="false" ht="12.75" hidden="false" customHeight="false" outlineLevel="0" collapsed="false">
      <c r="A22" s="3"/>
      <c r="B22" s="30"/>
      <c r="C22" s="30"/>
      <c r="D22" s="31"/>
      <c r="E22" s="32"/>
      <c r="F22" s="31"/>
      <c r="G22" s="32"/>
      <c r="H22" s="31"/>
      <c r="I22" s="33"/>
      <c r="J22" s="34"/>
    </row>
    <row r="23" customFormat="false" ht="12.75" hidden="false" customHeight="false" outlineLevel="0" collapsed="false">
      <c r="A23" s="20" t="str">
        <f aca="false">'[1]PHYSICAL+FINANCIAL PIVOT '!B15</f>
        <v>ENA-CANADA EAST</v>
      </c>
      <c r="B23" s="21" t="str">
        <f aca="false">'[1]PHYSICAL+FINANCIAL PIVOT '!C15</f>
        <v>EOL</v>
      </c>
      <c r="C23" s="21"/>
      <c r="D23" s="22" t="n">
        <f aca="false">'[1]PHYSICAL+FINANCIAL PIVOT '!D15</f>
        <v>13071</v>
      </c>
      <c r="E23" s="23" t="n">
        <f aca="false">(D23/D25)*100</f>
        <v>79.5944464742419</v>
      </c>
      <c r="F23" s="22" t="n">
        <f aca="false">'[1]PHYSICAL+FINANCIAL PIVOT '!E15</f>
        <v>1179339421.491</v>
      </c>
      <c r="G23" s="23" t="n">
        <f aca="false">(F23/F25)*100</f>
        <v>61.4636469173779</v>
      </c>
      <c r="H23" s="22" t="n">
        <f aca="false">'[1]PHYSICAL+FINANCIAL PIVOT '!F15</f>
        <v>4170745447.05584</v>
      </c>
      <c r="I23" s="23" t="n">
        <f aca="false">(H23/H25)*100</f>
        <v>61.3012909567469</v>
      </c>
      <c r="J23" s="7"/>
    </row>
    <row r="24" customFormat="false" ht="12.75" hidden="false" customHeight="false" outlineLevel="0" collapsed="false">
      <c r="A24" s="24"/>
      <c r="B24" s="25" t="str">
        <f aca="false">'[1]PHYSICAL+FINANCIAL PIVOT '!C16</f>
        <v>OTC</v>
      </c>
      <c r="C24" s="25"/>
      <c r="D24" s="26" t="n">
        <f aca="false">'[1]PHYSICAL+FINANCIAL PIVOT '!D16</f>
        <v>3351</v>
      </c>
      <c r="E24" s="27" t="n">
        <f aca="false">(D24/D25)*100</f>
        <v>20.4055535257581</v>
      </c>
      <c r="F24" s="26" t="n">
        <f aca="false">'[1]PHYSICAL+FINANCIAL PIVOT '!E16</f>
        <v>739419846.204782</v>
      </c>
      <c r="G24" s="27" t="n">
        <f aca="false">(F24/F25)*100</f>
        <v>38.5363530826222</v>
      </c>
      <c r="H24" s="26" t="n">
        <f aca="false">'[1]PHYSICAL+FINANCIAL PIVOT '!F16</f>
        <v>2632937447.6464</v>
      </c>
      <c r="I24" s="27" t="n">
        <f aca="false">(H24/H25)*100</f>
        <v>38.6987090432531</v>
      </c>
      <c r="J24" s="7"/>
    </row>
    <row r="25" customFormat="false" ht="12.75" hidden="false" customHeight="false" outlineLevel="0" collapsed="false">
      <c r="A25" s="3"/>
      <c r="B25" s="3" t="s">
        <v>8</v>
      </c>
      <c r="C25" s="3"/>
      <c r="D25" s="28" t="n">
        <f aca="false">'[1]PHYSICAL+FINANCIAL PIVOT '!D17</f>
        <v>16422</v>
      </c>
      <c r="E25" s="29"/>
      <c r="F25" s="28" t="n">
        <f aca="false">'[1]PHYSICAL+FINANCIAL PIVOT '!E17</f>
        <v>1918759267.69578</v>
      </c>
      <c r="G25" s="29"/>
      <c r="H25" s="28" t="n">
        <f aca="false">'[1]PHYSICAL+FINANCIAL PIVOT '!F17</f>
        <v>6803682894.70224</v>
      </c>
      <c r="I25" s="29"/>
      <c r="J25" s="14"/>
    </row>
    <row r="26" customFormat="false" ht="12.75" hidden="false" customHeight="false" outlineLevel="0" collapsed="false">
      <c r="A26" s="3"/>
      <c r="B26" s="30"/>
      <c r="C26" s="30"/>
      <c r="D26" s="31"/>
      <c r="E26" s="32"/>
      <c r="F26" s="31"/>
      <c r="G26" s="32"/>
      <c r="H26" s="31"/>
      <c r="I26" s="35"/>
      <c r="J26" s="14"/>
    </row>
    <row r="27" customFormat="false" ht="12.75" hidden="false" customHeight="false" outlineLevel="0" collapsed="false">
      <c r="A27" s="20" t="str">
        <f aca="false">'[1]PHYSICAL+FINANCIAL PIVOT '!B18</f>
        <v>G-DAILY-EST</v>
      </c>
      <c r="B27" s="21" t="str">
        <f aca="false">'[1]PHYSICAL+FINANCIAL PIVOT '!C18</f>
        <v>EOL</v>
      </c>
      <c r="C27" s="21"/>
      <c r="D27" s="22" t="n">
        <f aca="false">'[1]PHYSICAL+FINANCIAL PIVOT '!D18</f>
        <v>31871</v>
      </c>
      <c r="E27" s="23" t="n">
        <f aca="false">(D27/D29)*100</f>
        <v>86.0843259595387</v>
      </c>
      <c r="F27" s="22" t="n">
        <f aca="false">'[1]PHYSICAL+FINANCIAL PIVOT '!E18</f>
        <v>6863172234</v>
      </c>
      <c r="G27" s="23" t="n">
        <f aca="false">(F27/F29)*100</f>
        <v>75.7627056223712</v>
      </c>
      <c r="H27" s="22" t="n">
        <f aca="false">'[1]PHYSICAL+FINANCIAL PIVOT '!F18</f>
        <v>36101402327.2533</v>
      </c>
      <c r="I27" s="23" t="n">
        <f aca="false">(H27/H29)*100</f>
        <v>79.0453307709604</v>
      </c>
      <c r="J27" s="7"/>
    </row>
    <row r="28" customFormat="false" ht="12.75" hidden="false" customHeight="false" outlineLevel="0" collapsed="false">
      <c r="A28" s="24"/>
      <c r="B28" s="25" t="str">
        <f aca="false">'[1]PHYSICAL+FINANCIAL PIVOT '!C19</f>
        <v>OTC</v>
      </c>
      <c r="C28" s="25"/>
      <c r="D28" s="26" t="n">
        <f aca="false">'[1]PHYSICAL+FINANCIAL PIVOT '!D19</f>
        <v>5152</v>
      </c>
      <c r="E28" s="27" t="n">
        <f aca="false">(D28/D29)*100</f>
        <v>13.9156740404613</v>
      </c>
      <c r="F28" s="26" t="n">
        <f aca="false">'[1]PHYSICAL+FINANCIAL PIVOT '!E19</f>
        <v>2195601707.111</v>
      </c>
      <c r="G28" s="27" t="n">
        <f aca="false">(F28/F29)*100</f>
        <v>24.2372943776288</v>
      </c>
      <c r="H28" s="26" t="n">
        <f aca="false">'[1]PHYSICAL+FINANCIAL PIVOT '!F19</f>
        <v>9570368509.98914</v>
      </c>
      <c r="I28" s="27" t="n">
        <f aca="false">(H28/H29)*100</f>
        <v>20.9546692290396</v>
      </c>
      <c r="J28" s="7"/>
    </row>
    <row r="29" customFormat="false" ht="12.75" hidden="false" customHeight="false" outlineLevel="0" collapsed="false">
      <c r="A29" s="3"/>
      <c r="B29" s="3" t="s">
        <v>8</v>
      </c>
      <c r="C29" s="3"/>
      <c r="D29" s="28" t="n">
        <f aca="false">'[1]PHYSICAL+FINANCIAL PIVOT '!D20</f>
        <v>37023</v>
      </c>
      <c r="E29" s="29"/>
      <c r="F29" s="28" t="n">
        <f aca="false">'[1]PHYSICAL+FINANCIAL PIVOT '!E20</f>
        <v>9058773941.111</v>
      </c>
      <c r="G29" s="29"/>
      <c r="H29" s="28" t="n">
        <f aca="false">'[1]PHYSICAL+FINANCIAL PIVOT '!F20</f>
        <v>45671770837.2425</v>
      </c>
      <c r="I29" s="29"/>
      <c r="J29" s="7"/>
    </row>
    <row r="30" customFormat="false" ht="12.75" hidden="false" customHeight="false" outlineLevel="0" collapsed="false">
      <c r="A30" s="3"/>
      <c r="B30" s="30"/>
      <c r="C30" s="30"/>
      <c r="D30" s="31"/>
      <c r="E30" s="32"/>
      <c r="F30" s="31"/>
      <c r="G30" s="32"/>
      <c r="H30" s="31"/>
      <c r="I30" s="33"/>
      <c r="J30" s="7"/>
    </row>
    <row r="31" customFormat="false" ht="12.75" hidden="false" customHeight="false" outlineLevel="0" collapsed="false">
      <c r="A31" s="20" t="str">
        <f aca="false">'[1]PHYSICAL+FINANCIAL PIVOT '!B21</f>
        <v>NG-PRICE</v>
      </c>
      <c r="B31" s="21" t="str">
        <f aca="false">'[1]PHYSICAL+FINANCIAL PIVOT '!C21</f>
        <v>EOL</v>
      </c>
      <c r="C31" s="21"/>
      <c r="D31" s="22" t="n">
        <f aca="false">'[1]PHYSICAL+FINANCIAL PIVOT '!D21</f>
        <v>162795</v>
      </c>
      <c r="E31" s="23" t="n">
        <f aca="false">(D31/D33)*100</f>
        <v>71.3096765998081</v>
      </c>
      <c r="F31" s="22" t="n">
        <f aca="false">'[1]PHYSICAL+FINANCIAL PIVOT '!E21</f>
        <v>64767315677</v>
      </c>
      <c r="G31" s="23" t="n">
        <f aca="false">(F31/F33)*100</f>
        <v>40.2845566665276</v>
      </c>
      <c r="H31" s="22" t="n">
        <f aca="false">'[1]PHYSICAL+FINANCIAL PIVOT '!F21</f>
        <v>320555534245.971</v>
      </c>
      <c r="I31" s="23" t="n">
        <f aca="false">(H31/H33)*100</f>
        <v>43.0751467941758</v>
      </c>
      <c r="J31" s="14"/>
    </row>
    <row r="32" customFormat="false" ht="12.75" hidden="false" customHeight="false" outlineLevel="0" collapsed="false">
      <c r="A32" s="24"/>
      <c r="B32" s="25" t="str">
        <f aca="false">'[1]PHYSICAL+FINANCIAL PIVOT '!C22</f>
        <v>OTC</v>
      </c>
      <c r="C32" s="25"/>
      <c r="D32" s="26" t="n">
        <f aca="false">'[1]PHYSICAL+FINANCIAL PIVOT '!D22</f>
        <v>65498</v>
      </c>
      <c r="E32" s="27" t="n">
        <f aca="false">(D32/D33)*100</f>
        <v>28.6903234001919</v>
      </c>
      <c r="F32" s="26" t="n">
        <f aca="false">'[1]PHYSICAL+FINANCIAL PIVOT '!E22</f>
        <v>96007236747.9871</v>
      </c>
      <c r="G32" s="27" t="n">
        <f aca="false">(F32/F33)*100</f>
        <v>59.7154433334724</v>
      </c>
      <c r="H32" s="26" t="n">
        <f aca="false">'[1]PHYSICAL+FINANCIAL PIVOT '!F22</f>
        <v>423621927940.445</v>
      </c>
      <c r="I32" s="27" t="n">
        <f aca="false">(H32/H33)*100</f>
        <v>56.9248532058242</v>
      </c>
      <c r="J32" s="7"/>
    </row>
    <row r="33" customFormat="false" ht="12.75" hidden="false" customHeight="false" outlineLevel="0" collapsed="false">
      <c r="A33" s="3"/>
      <c r="B33" s="3" t="s">
        <v>8</v>
      </c>
      <c r="C33" s="3"/>
      <c r="D33" s="28" t="n">
        <f aca="false">'[1]PHYSICAL+FINANCIAL PIVOT '!D23</f>
        <v>228293</v>
      </c>
      <c r="E33" s="29"/>
      <c r="F33" s="28" t="n">
        <f aca="false">'[1]PHYSICAL+FINANCIAL PIVOT '!E23</f>
        <v>160774552424.987</v>
      </c>
      <c r="G33" s="29"/>
      <c r="H33" s="28" t="n">
        <f aca="false">'[1]PHYSICAL+FINANCIAL PIVOT '!F23</f>
        <v>744177462186.417</v>
      </c>
      <c r="I33" s="29"/>
      <c r="J33" s="7"/>
    </row>
    <row r="34" customFormat="false" ht="12.75" hidden="false" customHeight="false" outlineLevel="0" collapsed="false">
      <c r="A34" s="3"/>
      <c r="B34" s="30"/>
      <c r="C34" s="30"/>
      <c r="D34" s="31"/>
      <c r="E34" s="32"/>
      <c r="F34" s="31"/>
      <c r="G34" s="32"/>
      <c r="H34" s="31"/>
      <c r="I34" s="33"/>
      <c r="J34" s="7"/>
    </row>
    <row r="35" customFormat="false" ht="12.75" hidden="false" customHeight="false" outlineLevel="0" collapsed="false">
      <c r="A35" s="20" t="str">
        <f aca="false">'[1]PHYSICAL+FINANCIAL PIVOT '!B24</f>
        <v>TEXAS</v>
      </c>
      <c r="B35" s="21" t="str">
        <f aca="false">'[1]PHYSICAL+FINANCIAL PIVOT '!C24</f>
        <v>EOL</v>
      </c>
      <c r="C35" s="21"/>
      <c r="D35" s="22" t="n">
        <f aca="false">'[1]PHYSICAL+FINANCIAL PIVOT '!D24</f>
        <v>36563</v>
      </c>
      <c r="E35" s="23" t="n">
        <f aca="false">(D35/D37)*100</f>
        <v>64.3284422393469</v>
      </c>
      <c r="F35" s="22" t="n">
        <f aca="false">'[1]PHYSICAL+FINANCIAL PIVOT '!E24</f>
        <v>5245276018</v>
      </c>
      <c r="G35" s="23" t="n">
        <f aca="false">(F35/F37)*100</f>
        <v>33.8454113686892</v>
      </c>
      <c r="H35" s="22" t="n">
        <f aca="false">'[1]PHYSICAL+FINANCIAL PIVOT '!F24</f>
        <v>8544527989.53063</v>
      </c>
      <c r="I35" s="23" t="n">
        <f aca="false">(H35/H37)*100</f>
        <v>37.3019138297489</v>
      </c>
      <c r="J35" s="7"/>
    </row>
    <row r="36" customFormat="false" ht="12.75" hidden="false" customHeight="false" outlineLevel="0" collapsed="false">
      <c r="A36" s="24"/>
      <c r="B36" s="25" t="str">
        <f aca="false">'[1]PHYSICAL+FINANCIAL PIVOT '!C25</f>
        <v>OTC</v>
      </c>
      <c r="C36" s="25"/>
      <c r="D36" s="26" t="n">
        <f aca="false">'[1]PHYSICAL+FINANCIAL PIVOT '!D25</f>
        <v>20275</v>
      </c>
      <c r="E36" s="27" t="n">
        <f aca="false">(D36/D37)*100</f>
        <v>35.6715577606531</v>
      </c>
      <c r="F36" s="26" t="n">
        <f aca="false">'[1]PHYSICAL+FINANCIAL PIVOT '!E25</f>
        <v>10252470370.3109</v>
      </c>
      <c r="G36" s="27" t="n">
        <f aca="false">(F36/F37)*100</f>
        <v>66.1545886313108</v>
      </c>
      <c r="H36" s="26" t="n">
        <f aca="false">'[1]PHYSICAL+FINANCIAL PIVOT '!F25</f>
        <v>14361878444.5442</v>
      </c>
      <c r="I36" s="27" t="n">
        <f aca="false">(H36/H37)*100</f>
        <v>62.6980861702511</v>
      </c>
      <c r="J36" s="5"/>
    </row>
    <row r="37" customFormat="false" ht="12.75" hidden="false" customHeight="false" outlineLevel="0" collapsed="false">
      <c r="A37" s="3"/>
      <c r="B37" s="3" t="s">
        <v>8</v>
      </c>
      <c r="C37" s="3"/>
      <c r="D37" s="28" t="n">
        <f aca="false">'[1]PHYSICAL+FINANCIAL PIVOT '!D26</f>
        <v>56838</v>
      </c>
      <c r="E37" s="29"/>
      <c r="F37" s="28" t="n">
        <f aca="false">'[1]PHYSICAL+FINANCIAL PIVOT '!E26</f>
        <v>15497746388.3109</v>
      </c>
      <c r="G37" s="29"/>
      <c r="H37" s="28" t="n">
        <f aca="false">'[1]PHYSICAL+FINANCIAL PIVOT '!F26</f>
        <v>22906406434.0748</v>
      </c>
      <c r="I37" s="29"/>
      <c r="J37" s="5"/>
    </row>
    <row r="38" customFormat="false" ht="12.75" hidden="false" customHeight="false" outlineLevel="0" collapsed="false">
      <c r="A38" s="3"/>
      <c r="B38" s="30"/>
      <c r="C38" s="30"/>
      <c r="D38" s="31"/>
      <c r="E38" s="32"/>
      <c r="F38" s="31"/>
      <c r="G38" s="32"/>
      <c r="H38" s="31"/>
      <c r="I38" s="35"/>
      <c r="J38" s="5"/>
    </row>
    <row r="39" customFormat="false" ht="12.75" hidden="false" customHeight="false" outlineLevel="0" collapsed="false">
      <c r="A39" s="20" t="str">
        <f aca="false">'[1]PHYSICAL+FINANCIAL PIVOT '!B27</f>
        <v>WEST</v>
      </c>
      <c r="B39" s="21" t="str">
        <f aca="false">'[1]PHYSICAL+FINANCIAL PIVOT '!C27</f>
        <v>EOL</v>
      </c>
      <c r="C39" s="21"/>
      <c r="D39" s="22" t="n">
        <f aca="false">'[1]PHYSICAL+FINANCIAL PIVOT '!D27</f>
        <v>109586</v>
      </c>
      <c r="E39" s="23" t="n">
        <f aca="false">(D39/D41)*100</f>
        <v>78.7685805468503</v>
      </c>
      <c r="F39" s="22" t="n">
        <f aca="false">'[1]PHYSICAL+FINANCIAL PIVOT '!E27</f>
        <v>15453742595.5</v>
      </c>
      <c r="G39" s="23" t="n">
        <f aca="false">(F39/F41)*100</f>
        <v>52.2817511738784</v>
      </c>
      <c r="H39" s="22" t="n">
        <f aca="false">'[1]PHYSICAL+FINANCIAL PIVOT '!F27</f>
        <v>24460954793.3907</v>
      </c>
      <c r="I39" s="23" t="n">
        <f aca="false">(H39/H41)*100</f>
        <v>46.048639965808</v>
      </c>
      <c r="J39" s="7"/>
    </row>
    <row r="40" customFormat="false" ht="12.75" hidden="false" customHeight="false" outlineLevel="0" collapsed="false">
      <c r="A40" s="24"/>
      <c r="B40" s="25" t="str">
        <f aca="false">'[1]PHYSICAL+FINANCIAL PIVOT '!C28</f>
        <v>OTC</v>
      </c>
      <c r="C40" s="25"/>
      <c r="D40" s="26" t="n">
        <f aca="false">'[1]PHYSICAL+FINANCIAL PIVOT '!D28</f>
        <v>29538</v>
      </c>
      <c r="E40" s="27" t="n">
        <f aca="false">(D40/D41)*100</f>
        <v>21.2314194531497</v>
      </c>
      <c r="F40" s="26" t="n">
        <f aca="false">'[1]PHYSICAL+FINANCIAL PIVOT '!E28</f>
        <v>14104836160.028</v>
      </c>
      <c r="G40" s="27" t="n">
        <f aca="false">(F40/F41)*100</f>
        <v>47.7182488261216</v>
      </c>
      <c r="H40" s="26" t="n">
        <f aca="false">'[1]PHYSICAL+FINANCIAL PIVOT '!F28</f>
        <v>28658865491.32</v>
      </c>
      <c r="I40" s="27" t="n">
        <f aca="false">(H40/H41)*100</f>
        <v>53.951360034192</v>
      </c>
      <c r="J40" s="7"/>
    </row>
    <row r="41" customFormat="false" ht="12.75" hidden="false" customHeight="false" outlineLevel="0" collapsed="false">
      <c r="A41" s="3"/>
      <c r="B41" s="3" t="s">
        <v>8</v>
      </c>
      <c r="C41" s="3"/>
      <c r="D41" s="28" t="n">
        <f aca="false">'[1]PHYSICAL+FINANCIAL PIVOT '!D29</f>
        <v>139124</v>
      </c>
      <c r="E41" s="29"/>
      <c r="F41" s="28" t="n">
        <f aca="false">'[1]PHYSICAL+FINANCIAL PIVOT '!E29</f>
        <v>29558578755.528</v>
      </c>
      <c r="G41" s="29"/>
      <c r="H41" s="28" t="n">
        <f aca="false">'[1]PHYSICAL+FINANCIAL PIVOT '!F29</f>
        <v>53119820284.7107</v>
      </c>
      <c r="I41" s="29"/>
      <c r="J41" s="5"/>
    </row>
    <row r="42" customFormat="false" ht="12.75" hidden="false" customHeight="false" outlineLevel="0" collapsed="false">
      <c r="A42" s="3"/>
      <c r="B42" s="30"/>
      <c r="C42" s="30"/>
      <c r="D42" s="31"/>
      <c r="E42" s="32"/>
      <c r="F42" s="31"/>
      <c r="G42" s="32"/>
      <c r="H42" s="31"/>
      <c r="I42" s="35"/>
      <c r="J42" s="5"/>
    </row>
    <row r="43" customFormat="false" ht="12.75" hidden="false" customHeight="false" outlineLevel="0" collapsed="false">
      <c r="A43" s="20" t="s">
        <v>8</v>
      </c>
      <c r="B43" s="21" t="s">
        <v>9</v>
      </c>
      <c r="C43" s="21"/>
      <c r="D43" s="22" t="n">
        <f aca="false">SUM(D39,D35,D31,D27,D23,D19,D15,D11)</f>
        <v>767429</v>
      </c>
      <c r="E43" s="23" t="n">
        <f aca="false">(D43/D45)*100</f>
        <v>77.0024753443859</v>
      </c>
      <c r="F43" s="22" t="n">
        <f aca="false">SUM(F39,F35,F31,F27,F23,F19,F15,F11)</f>
        <v>126710815090.188</v>
      </c>
      <c r="G43" s="23" t="n">
        <f aca="false">(F43/F45)*100</f>
        <v>45.233787777683</v>
      </c>
      <c r="H43" s="22" t="n">
        <f aca="false">SUM(H39,H35,H31,H27,H23,H19,H15,H11)</f>
        <v>454035023663.753</v>
      </c>
      <c r="I43" s="23" t="n">
        <f aca="false">(H43/H45)*100</f>
        <v>45.1353360100879</v>
      </c>
      <c r="J43" s="34"/>
    </row>
    <row r="44" customFormat="false" ht="12.75" hidden="false" customHeight="false" outlineLevel="0" collapsed="false">
      <c r="A44" s="24"/>
      <c r="B44" s="25" t="s">
        <v>10</v>
      </c>
      <c r="C44" s="25"/>
      <c r="D44" s="26" t="n">
        <f aca="false">SUM(D40,D36,D32,D28,D24,D20,D16,D12)</f>
        <v>229200</v>
      </c>
      <c r="E44" s="27" t="n">
        <f aca="false">(D44/D45)*100</f>
        <v>22.9975246556141</v>
      </c>
      <c r="F44" s="26" t="n">
        <f aca="false">SUM(F40,F36,F32,F28,F24,F20,F16,F12)</f>
        <v>153413448906.786</v>
      </c>
      <c r="G44" s="27" t="n">
        <f aca="false">(F44/F45)*100</f>
        <v>54.766212222317</v>
      </c>
      <c r="H44" s="26" t="n">
        <f aca="false">SUM(H40,H36,H32,H28,H24,H20,H16,H12)</f>
        <v>551906360182.984</v>
      </c>
      <c r="I44" s="27" t="n">
        <f aca="false">(H44/H45)*100</f>
        <v>54.8646639899121</v>
      </c>
      <c r="J44" s="7"/>
    </row>
    <row r="45" customFormat="false" ht="12.75" hidden="false" customHeight="false" outlineLevel="0" collapsed="false">
      <c r="A45" s="3"/>
      <c r="B45" s="3" t="s">
        <v>8</v>
      </c>
      <c r="C45" s="3"/>
      <c r="D45" s="28" t="n">
        <f aca="false">SUM(D43:D44)</f>
        <v>996629</v>
      </c>
      <c r="E45" s="29"/>
      <c r="F45" s="28" t="n">
        <f aca="false">SUM(F43:F44)</f>
        <v>280124263996.974</v>
      </c>
      <c r="G45" s="29"/>
      <c r="H45" s="28" t="n">
        <f aca="false">SUM(H43:H44)</f>
        <v>1005941383846.74</v>
      </c>
      <c r="I45" s="29"/>
      <c r="J45" s="7"/>
    </row>
    <row r="46" customFormat="false" ht="12.75" hidden="false" customHeight="false" outlineLevel="0" collapsed="false">
      <c r="A46" s="36"/>
      <c r="B46" s="36"/>
      <c r="C46" s="37"/>
      <c r="D46" s="14"/>
      <c r="E46" s="14"/>
      <c r="F46" s="37"/>
      <c r="G46" s="37"/>
      <c r="H46" s="38"/>
      <c r="I46" s="37"/>
      <c r="J46" s="14"/>
    </row>
    <row r="47" customFormat="false" ht="12.75" hidden="false" customHeight="false" outlineLevel="0" collapsed="false">
      <c r="A47" s="36"/>
      <c r="B47" s="36"/>
      <c r="C47" s="37"/>
      <c r="D47" s="14"/>
      <c r="E47" s="14"/>
      <c r="F47" s="37"/>
      <c r="G47" s="37"/>
      <c r="H47" s="38"/>
      <c r="I47" s="37"/>
      <c r="J47" s="14"/>
    </row>
    <row r="48" customFormat="false" ht="12.75" hidden="false" customHeight="false" outlineLevel="0" collapsed="false">
      <c r="A48" s="36"/>
      <c r="B48" s="39"/>
      <c r="C48" s="6"/>
      <c r="D48" s="7"/>
      <c r="E48" s="7"/>
      <c r="F48" s="6"/>
      <c r="G48" s="6"/>
      <c r="H48" s="7"/>
      <c r="I48" s="6"/>
      <c r="J48" s="7"/>
    </row>
    <row r="49" customFormat="false" ht="12.75" hidden="false" customHeight="false" outlineLevel="0" collapsed="false">
      <c r="A49" s="39"/>
      <c r="B49" s="39"/>
      <c r="C49" s="6"/>
      <c r="D49" s="7"/>
      <c r="E49" s="7"/>
      <c r="F49" s="6"/>
      <c r="G49" s="6"/>
      <c r="H49" s="7"/>
      <c r="I49" s="6"/>
      <c r="J49" s="7"/>
    </row>
    <row r="50" customFormat="false" ht="12.75" hidden="false" customHeight="false" outlineLevel="0" collapsed="false">
      <c r="A50" s="3"/>
      <c r="B50" s="3"/>
      <c r="C50" s="37"/>
      <c r="D50" s="14"/>
      <c r="E50" s="14"/>
      <c r="F50" s="37"/>
      <c r="G50" s="37"/>
      <c r="H50" s="38"/>
      <c r="I50" s="37"/>
      <c r="J50" s="3"/>
    </row>
  </sheetData>
  <mergeCells count="4">
    <mergeCell ref="A1:I1"/>
    <mergeCell ref="A2:I2"/>
    <mergeCell ref="A3:I3"/>
    <mergeCell ref="A4:I4"/>
  </mergeCells>
  <printOptions headings="false" gridLines="false" gridLinesSet="true" horizontalCentered="true" verticalCentered="false"/>
  <pageMargins left="0.5" right="0.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4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8.41"/>
    <col collapsed="false" customWidth="true" hidden="false" outlineLevel="0" max="2" min="2" style="0" width="12.28"/>
    <col collapsed="false" customWidth="true" hidden="false" outlineLevel="0" max="3" min="3" style="0" width="4.28"/>
    <col collapsed="false" customWidth="true" hidden="false" outlineLevel="0" max="4" min="4" style="0" width="15.85"/>
    <col collapsed="false" customWidth="true" hidden="false" outlineLevel="0" max="5" min="5" style="0" width="15.41"/>
    <col collapsed="false" customWidth="true" hidden="false" outlineLevel="0" max="6" min="6" style="0" width="14.41"/>
    <col collapsed="false" customWidth="true" hidden="false" outlineLevel="0" max="7" min="7" style="0" width="18.7"/>
    <col collapsed="false" customWidth="true" hidden="false" outlineLevel="0" max="8" min="8" style="0" width="18.56"/>
    <col collapsed="false" customWidth="true" hidden="false" outlineLevel="0" max="9" min="9" style="0" width="20.28"/>
  </cols>
  <sheetData>
    <row r="1" customFormat="false" ht="15.75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</row>
    <row r="2" customFormat="false" ht="15.75" hidden="false" customHeight="false" outlineLevel="0" collapsed="false">
      <c r="A2" s="1" t="s">
        <v>11</v>
      </c>
      <c r="B2" s="1"/>
      <c r="C2" s="1"/>
      <c r="D2" s="1"/>
      <c r="E2" s="1"/>
      <c r="F2" s="1"/>
      <c r="G2" s="1"/>
      <c r="H2" s="1"/>
      <c r="I2" s="1"/>
    </row>
    <row r="3" customFormat="false" ht="12.75" hidden="false" customHeight="false" outlineLevel="0" collapsed="false">
      <c r="A3" s="2" t="str">
        <f aca="false">'PHYSICAL &amp; FINANCIAL'!A3</f>
        <v>As of June 5, 2001</v>
      </c>
      <c r="B3" s="2"/>
      <c r="C3" s="2"/>
      <c r="D3" s="2"/>
      <c r="E3" s="2"/>
      <c r="F3" s="2"/>
      <c r="G3" s="2"/>
      <c r="H3" s="2"/>
      <c r="I3" s="2"/>
    </row>
    <row r="4" customFormat="false" ht="12.75" hidden="false" customHeight="false" outlineLevel="0" collapsed="false">
      <c r="A4" s="2" t="s">
        <v>3</v>
      </c>
      <c r="B4" s="2"/>
      <c r="C4" s="2"/>
      <c r="D4" s="2"/>
      <c r="E4" s="2"/>
      <c r="F4" s="2"/>
      <c r="G4" s="2"/>
      <c r="H4" s="2"/>
      <c r="I4" s="2"/>
    </row>
    <row r="6" customFormat="false" ht="12.75" hidden="false" customHeight="false" outlineLevel="0" collapsed="false">
      <c r="A6" s="8"/>
      <c r="B6" s="8"/>
      <c r="C6" s="8"/>
      <c r="G6" s="4"/>
      <c r="H6" s="5"/>
      <c r="I6" s="3"/>
    </row>
    <row r="7" customFormat="false" ht="12.75" hidden="false" customHeight="false" outlineLevel="0" collapsed="false">
      <c r="G7" s="6"/>
      <c r="H7" s="7"/>
      <c r="I7" s="3"/>
    </row>
    <row r="8" customFormat="false" ht="13.5" hidden="false" customHeight="false" outlineLevel="0" collapsed="false">
      <c r="A8" s="8"/>
      <c r="B8" s="8"/>
      <c r="C8" s="8"/>
      <c r="D8" s="8"/>
      <c r="E8" s="8"/>
      <c r="F8" s="8"/>
      <c r="G8" s="6"/>
      <c r="H8" s="8"/>
      <c r="I8" s="3"/>
    </row>
    <row r="9" customFormat="false" ht="26.25" hidden="false" customHeight="false" outlineLevel="0" collapsed="false">
      <c r="A9" s="9" t="s">
        <v>4</v>
      </c>
      <c r="B9" s="10" t="str">
        <f aca="false">'[1]FINANCIAL PIVOT'!B5</f>
        <v>REGION</v>
      </c>
      <c r="C9" s="11"/>
      <c r="D9" s="12" t="str">
        <f aca="false">'[1]FINANCIAL PIVOT'!D5</f>
        <v>Sum of DEALS</v>
      </c>
      <c r="E9" s="12" t="s">
        <v>5</v>
      </c>
      <c r="F9" s="12" t="str">
        <f aca="false">'[1]FINANCIAL PIVOT'!E5</f>
        <v>Sum of VOLUME2</v>
      </c>
      <c r="G9" s="12" t="s">
        <v>6</v>
      </c>
      <c r="H9" s="13" t="str">
        <f aca="false">'[1]FINANCIAL PIVOT'!F5</f>
        <v>Sum of VALUE</v>
      </c>
      <c r="I9" s="13" t="s">
        <v>7</v>
      </c>
    </row>
    <row r="10" customFormat="false" ht="12.75" hidden="false" customHeight="false" outlineLevel="0" collapsed="false">
      <c r="A10" s="15"/>
      <c r="B10" s="16"/>
      <c r="C10" s="17"/>
      <c r="D10" s="18"/>
      <c r="E10" s="18"/>
      <c r="F10" s="18"/>
      <c r="G10" s="18"/>
      <c r="H10" s="18"/>
      <c r="I10" s="19"/>
    </row>
    <row r="11" customFormat="false" ht="12.75" hidden="false" customHeight="false" outlineLevel="0" collapsed="false">
      <c r="A11" s="20" t="str">
        <f aca="false">'[1]FINANCIAL PIVOT'!B6</f>
        <v>CENTRAL</v>
      </c>
      <c r="B11" s="21" t="str">
        <f aca="false">'[1]FINANCIAL PIVOT'!C6</f>
        <v>EOL</v>
      </c>
      <c r="C11" s="21"/>
      <c r="D11" s="22" t="n">
        <f aca="false">'[1]FINANCIAL PIVOT'!D6</f>
        <v>181943</v>
      </c>
      <c r="E11" s="23" t="n">
        <f aca="false">(D11/D13)*100</f>
        <v>86.6651106517162</v>
      </c>
      <c r="F11" s="22" t="n">
        <f aca="false">'[1]FINANCIAL PIVOT'!E6</f>
        <v>13756717301</v>
      </c>
      <c r="G11" s="23" t="n">
        <f aca="false">(F11/F13)*100</f>
        <v>61.7553350115096</v>
      </c>
      <c r="H11" s="22" t="n">
        <f aca="false">'[1]FINANCIAL PIVOT'!F6</f>
        <v>17262106481.3728</v>
      </c>
      <c r="I11" s="23" t="n">
        <f aca="false">(H11/H13)*100</f>
        <v>40.0934283943395</v>
      </c>
    </row>
    <row r="12" customFormat="false" ht="12.75" hidden="false" customHeight="false" outlineLevel="0" collapsed="false">
      <c r="A12" s="24"/>
      <c r="B12" s="25" t="str">
        <f aca="false">'[1]FINANCIAL PIVOT'!C7</f>
        <v>OTC</v>
      </c>
      <c r="C12" s="25"/>
      <c r="D12" s="26" t="n">
        <f aca="false">'[1]FINANCIAL PIVOT'!D7</f>
        <v>27995</v>
      </c>
      <c r="E12" s="27" t="n">
        <f aca="false">(D12/D13)*100</f>
        <v>13.3348893482838</v>
      </c>
      <c r="F12" s="26" t="n">
        <f aca="false">'[1]FINANCIAL PIVOT'!E7</f>
        <v>8519442804.74001</v>
      </c>
      <c r="G12" s="27" t="n">
        <f aca="false">(F12/F13)*100</f>
        <v>38.2446649884904</v>
      </c>
      <c r="H12" s="26" t="n">
        <f aca="false">'[1]FINANCIAL PIVOT'!F7</f>
        <v>25792596428.0195</v>
      </c>
      <c r="I12" s="27" t="n">
        <f aca="false">(H12/H13)*100</f>
        <v>59.9065716056605</v>
      </c>
    </row>
    <row r="13" customFormat="false" ht="12.75" hidden="false" customHeight="false" outlineLevel="0" collapsed="false">
      <c r="A13" s="3"/>
      <c r="B13" s="3" t="s">
        <v>8</v>
      </c>
      <c r="C13" s="3"/>
      <c r="D13" s="28" t="n">
        <f aca="false">'[1]FINANCIAL PIVOT'!D8</f>
        <v>209938</v>
      </c>
      <c r="E13" s="29"/>
      <c r="F13" s="28" t="n">
        <f aca="false">'[1]FINANCIAL PIVOT'!E8</f>
        <v>22276160105.74</v>
      </c>
      <c r="G13" s="29"/>
      <c r="H13" s="28" t="n">
        <f aca="false">'[1]FINANCIAL PIVOT'!F8</f>
        <v>43054702909.3924</v>
      </c>
      <c r="I13" s="29"/>
    </row>
    <row r="14" customFormat="false" ht="12.75" hidden="false" customHeight="false" outlineLevel="0" collapsed="false">
      <c r="A14" s="3"/>
      <c r="B14" s="30"/>
      <c r="C14" s="30"/>
      <c r="D14" s="31"/>
      <c r="E14" s="32"/>
      <c r="F14" s="31"/>
      <c r="G14" s="32"/>
      <c r="H14" s="31"/>
      <c r="I14" s="33"/>
    </row>
    <row r="15" customFormat="false" ht="12.75" hidden="false" customHeight="false" outlineLevel="0" collapsed="false">
      <c r="A15" s="20" t="str">
        <f aca="false">'[1]FINANCIAL PIVOT'!B9</f>
        <v>EAST</v>
      </c>
      <c r="B15" s="21" t="str">
        <f aca="false">'[1]FINANCIAL PIVOT'!C9</f>
        <v>EOL</v>
      </c>
      <c r="C15" s="21"/>
      <c r="D15" s="22" t="n">
        <f aca="false">'[1]FINANCIAL PIVOT'!D9</f>
        <v>159207</v>
      </c>
      <c r="E15" s="23" t="n">
        <f aca="false">(D15/D17)*100</f>
        <v>77.4428446346921</v>
      </c>
      <c r="F15" s="22" t="n">
        <f aca="false">'[1]FINANCIAL PIVOT'!E9</f>
        <v>12067185915.6331</v>
      </c>
      <c r="G15" s="23" t="n">
        <f aca="false">(F15/F17)*100</f>
        <v>48.0399580303604</v>
      </c>
      <c r="H15" s="22" t="n">
        <f aca="false">'[1]FINANCIAL PIVOT'!F9</f>
        <v>22502141591.6342</v>
      </c>
      <c r="I15" s="23" t="n">
        <f aca="false">(H15/H17)*100</f>
        <v>46.2456724067059</v>
      </c>
    </row>
    <row r="16" customFormat="false" ht="12.75" hidden="false" customHeight="false" outlineLevel="0" collapsed="false">
      <c r="A16" s="24"/>
      <c r="B16" s="25" t="str">
        <f aca="false">'[1]FINANCIAL PIVOT'!C10</f>
        <v>OTC</v>
      </c>
      <c r="C16" s="25"/>
      <c r="D16" s="26" t="n">
        <f aca="false">'[1]FINANCIAL PIVOT'!D10</f>
        <v>46373</v>
      </c>
      <c r="E16" s="27" t="n">
        <f aca="false">(D16/D17)*100</f>
        <v>22.5571553653079</v>
      </c>
      <c r="F16" s="26" t="n">
        <f aca="false">'[1]FINANCIAL PIVOT'!E10</f>
        <v>13051874155.1664</v>
      </c>
      <c r="G16" s="27" t="n">
        <f aca="false">(F16/F17)*100</f>
        <v>51.9600419696396</v>
      </c>
      <c r="H16" s="26" t="n">
        <f aca="false">'[1]FINANCIAL PIVOT'!F10</f>
        <v>26155690418.5482</v>
      </c>
      <c r="I16" s="27" t="n">
        <f aca="false">(H16/H17)*100</f>
        <v>53.7543275932942</v>
      </c>
    </row>
    <row r="17" customFormat="false" ht="12.75" hidden="false" customHeight="false" outlineLevel="0" collapsed="false">
      <c r="A17" s="3"/>
      <c r="B17" s="3" t="s">
        <v>8</v>
      </c>
      <c r="C17" s="3"/>
      <c r="D17" s="28" t="n">
        <f aca="false">'[1]FINANCIAL PIVOT'!D11</f>
        <v>205580</v>
      </c>
      <c r="E17" s="29"/>
      <c r="F17" s="28" t="n">
        <f aca="false">'[1]FINANCIAL PIVOT'!E11</f>
        <v>25119060070.7995</v>
      </c>
      <c r="G17" s="29"/>
      <c r="H17" s="28" t="n">
        <f aca="false">'[1]FINANCIAL PIVOT'!F11</f>
        <v>48657832010.1824</v>
      </c>
      <c r="I17" s="29"/>
    </row>
    <row r="18" customFormat="false" ht="12.75" hidden="false" customHeight="false" outlineLevel="0" collapsed="false">
      <c r="A18" s="3"/>
      <c r="B18" s="30"/>
      <c r="C18" s="30"/>
      <c r="D18" s="31"/>
      <c r="E18" s="32"/>
      <c r="F18" s="31"/>
      <c r="G18" s="32"/>
      <c r="H18" s="31"/>
      <c r="I18" s="33"/>
    </row>
    <row r="19" customFormat="false" ht="12.75" hidden="false" customHeight="false" outlineLevel="0" collapsed="false">
      <c r="A19" s="20" t="str">
        <f aca="false">'[1]FINANCIAL PIVOT'!B12</f>
        <v>ECC-CANADA WEST</v>
      </c>
      <c r="B19" s="21" t="str">
        <f aca="false">'[1]FINANCIAL PIVOT'!C12</f>
        <v>EOL</v>
      </c>
      <c r="C19" s="21"/>
      <c r="D19" s="22" t="n">
        <f aca="false">'[1]FINANCIAL PIVOT'!D12</f>
        <v>72393</v>
      </c>
      <c r="E19" s="23" t="n">
        <f aca="false">(D19/D21)*100</f>
        <v>70.0051251801066</v>
      </c>
      <c r="F19" s="22" t="n">
        <f aca="false">'[1]FINANCIAL PIVOT'!E12</f>
        <v>7378065927.56367</v>
      </c>
      <c r="G19" s="23" t="n">
        <f aca="false">(F19/F21)*100</f>
        <v>46.3427924488186</v>
      </c>
      <c r="H19" s="22" t="n">
        <f aca="false">'[1]FINANCIAL PIVOT'!F12</f>
        <v>20437610787.5442</v>
      </c>
      <c r="I19" s="23" t="n">
        <f aca="false">(H19/H21)*100</f>
        <v>49.1883399725872</v>
      </c>
    </row>
    <row r="20" customFormat="false" ht="12.75" hidden="false" customHeight="false" outlineLevel="0" collapsed="false">
      <c r="A20" s="24"/>
      <c r="B20" s="25" t="str">
        <f aca="false">'[1]FINANCIAL PIVOT'!C13</f>
        <v>OTC</v>
      </c>
      <c r="C20" s="25"/>
      <c r="D20" s="26" t="n">
        <f aca="false">'[1]FINANCIAL PIVOT'!D13</f>
        <v>31018</v>
      </c>
      <c r="E20" s="27" t="n">
        <f aca="false">(D20/D21)*100</f>
        <v>29.9948748198934</v>
      </c>
      <c r="F20" s="26" t="n">
        <f aca="false">'[1]FINANCIAL PIVOT'!E13</f>
        <v>8542567115.23812</v>
      </c>
      <c r="G20" s="27" t="n">
        <f aca="false">(F20/F21)*100</f>
        <v>53.6572075511814</v>
      </c>
      <c r="H20" s="26" t="n">
        <f aca="false">'[1]FINANCIAL PIVOT'!F13</f>
        <v>21112095502.4712</v>
      </c>
      <c r="I20" s="27" t="n">
        <f aca="false">(H20/H21)*100</f>
        <v>50.8116600274128</v>
      </c>
    </row>
    <row r="21" customFormat="false" ht="12.75" hidden="false" customHeight="false" outlineLevel="0" collapsed="false">
      <c r="A21" s="3"/>
      <c r="B21" s="3" t="s">
        <v>8</v>
      </c>
      <c r="C21" s="3"/>
      <c r="D21" s="28" t="n">
        <f aca="false">'[1]FINANCIAL PIVOT'!D14</f>
        <v>103411</v>
      </c>
      <c r="E21" s="29"/>
      <c r="F21" s="28" t="n">
        <f aca="false">'[1]FINANCIAL PIVOT'!E14</f>
        <v>15920633042.8018</v>
      </c>
      <c r="G21" s="29"/>
      <c r="H21" s="28" t="n">
        <f aca="false">'[1]FINANCIAL PIVOT'!F14</f>
        <v>41549706290.0154</v>
      </c>
      <c r="I21" s="29"/>
    </row>
    <row r="22" customFormat="false" ht="12.75" hidden="false" customHeight="false" outlineLevel="0" collapsed="false">
      <c r="A22" s="3"/>
      <c r="B22" s="30"/>
      <c r="C22" s="30"/>
      <c r="D22" s="31"/>
      <c r="E22" s="32"/>
      <c r="F22" s="31"/>
      <c r="G22" s="32"/>
      <c r="H22" s="31"/>
      <c r="I22" s="33"/>
    </row>
    <row r="23" customFormat="false" ht="12.75" hidden="false" customHeight="false" outlineLevel="0" collapsed="false">
      <c r="A23" s="20" t="str">
        <f aca="false">'[1]FINANCIAL PIVOT'!B15</f>
        <v>ENA-CANADA EAST</v>
      </c>
      <c r="B23" s="21" t="str">
        <f aca="false">'[1]FINANCIAL PIVOT'!C15</f>
        <v>EOL</v>
      </c>
      <c r="C23" s="21"/>
      <c r="D23" s="22" t="n">
        <f aca="false">'[1]FINANCIAL PIVOT'!D15</f>
        <v>13071</v>
      </c>
      <c r="E23" s="23" t="n">
        <f aca="false">(D23/D25)*100</f>
        <v>79.5944464742419</v>
      </c>
      <c r="F23" s="22" t="n">
        <f aca="false">'[1]FINANCIAL PIVOT'!E15</f>
        <v>1179339421.491</v>
      </c>
      <c r="G23" s="23" t="n">
        <f aca="false">(F23/F25)*100</f>
        <v>61.4636469173779</v>
      </c>
      <c r="H23" s="22" t="n">
        <f aca="false">'[1]FINANCIAL PIVOT'!F15</f>
        <v>4170745447.05584</v>
      </c>
      <c r="I23" s="23" t="n">
        <f aca="false">(H23/H25)*100</f>
        <v>61.3012909567469</v>
      </c>
    </row>
    <row r="24" customFormat="false" ht="12.75" hidden="false" customHeight="false" outlineLevel="0" collapsed="false">
      <c r="A24" s="24"/>
      <c r="B24" s="25" t="str">
        <f aca="false">'[1]FINANCIAL PIVOT'!C16</f>
        <v>OTC</v>
      </c>
      <c r="C24" s="25"/>
      <c r="D24" s="26" t="n">
        <f aca="false">'[1]FINANCIAL PIVOT'!D16</f>
        <v>3351</v>
      </c>
      <c r="E24" s="27" t="n">
        <f aca="false">(D24/D25)*100</f>
        <v>20.4055535257581</v>
      </c>
      <c r="F24" s="26" t="n">
        <f aca="false">'[1]FINANCIAL PIVOT'!E16</f>
        <v>739419846.204782</v>
      </c>
      <c r="G24" s="27" t="n">
        <f aca="false">(F24/F25)*100</f>
        <v>38.5363530826222</v>
      </c>
      <c r="H24" s="26" t="n">
        <f aca="false">'[1]FINANCIAL PIVOT'!F16</f>
        <v>2632937447.6464</v>
      </c>
      <c r="I24" s="27" t="n">
        <f aca="false">(H24/H25)*100</f>
        <v>38.6987090432531</v>
      </c>
    </row>
    <row r="25" customFormat="false" ht="12.75" hidden="false" customHeight="false" outlineLevel="0" collapsed="false">
      <c r="A25" s="3"/>
      <c r="B25" s="3" t="s">
        <v>8</v>
      </c>
      <c r="C25" s="3"/>
      <c r="D25" s="28" t="n">
        <f aca="false">'[1]FINANCIAL PIVOT'!D17</f>
        <v>16422</v>
      </c>
      <c r="E25" s="29"/>
      <c r="F25" s="28" t="n">
        <f aca="false">'[1]FINANCIAL PIVOT'!E17</f>
        <v>1918759267.69578</v>
      </c>
      <c r="G25" s="29"/>
      <c r="H25" s="28" t="n">
        <f aca="false">'[1]FINANCIAL PIVOT'!F17</f>
        <v>6803682894.70224</v>
      </c>
      <c r="I25" s="29"/>
    </row>
    <row r="26" customFormat="false" ht="12.75" hidden="false" customHeight="false" outlineLevel="0" collapsed="false">
      <c r="A26" s="3"/>
      <c r="B26" s="30"/>
      <c r="C26" s="30"/>
      <c r="D26" s="31"/>
      <c r="E26" s="32"/>
      <c r="F26" s="31"/>
      <c r="G26" s="32"/>
      <c r="H26" s="31"/>
      <c r="I26" s="35"/>
    </row>
    <row r="27" customFormat="false" ht="12.75" hidden="false" customHeight="false" outlineLevel="0" collapsed="false">
      <c r="A27" s="20" t="str">
        <f aca="false">'[1]FINANCIAL PIVOT'!B18</f>
        <v>G-DAILY-EST</v>
      </c>
      <c r="B27" s="21" t="str">
        <f aca="false">'[1]FINANCIAL PIVOT'!C18</f>
        <v>EOL</v>
      </c>
      <c r="C27" s="21"/>
      <c r="D27" s="22" t="n">
        <f aca="false">'[1]FINANCIAL PIVOT'!D18</f>
        <v>31871</v>
      </c>
      <c r="E27" s="23" t="n">
        <f aca="false">(D27/D29)*100</f>
        <v>86.0843259595387</v>
      </c>
      <c r="F27" s="22" t="n">
        <f aca="false">'[1]FINANCIAL PIVOT'!E18</f>
        <v>6863172234</v>
      </c>
      <c r="G27" s="23" t="n">
        <f aca="false">(F27/F29)*100</f>
        <v>75.7627056223712</v>
      </c>
      <c r="H27" s="22" t="n">
        <f aca="false">'[1]FINANCIAL PIVOT'!F18</f>
        <v>36101402327.2533</v>
      </c>
      <c r="I27" s="23" t="n">
        <f aca="false">(H27/H29)*100</f>
        <v>79.0453307709604</v>
      </c>
    </row>
    <row r="28" customFormat="false" ht="12.75" hidden="false" customHeight="false" outlineLevel="0" collapsed="false">
      <c r="A28" s="24"/>
      <c r="B28" s="25" t="str">
        <f aca="false">'[1]FINANCIAL PIVOT'!C19</f>
        <v>OTC</v>
      </c>
      <c r="C28" s="25"/>
      <c r="D28" s="26" t="n">
        <f aca="false">'[1]FINANCIAL PIVOT'!D19</f>
        <v>5152</v>
      </c>
      <c r="E28" s="27" t="n">
        <f aca="false">(D28/D29)*100</f>
        <v>13.9156740404613</v>
      </c>
      <c r="F28" s="26" t="n">
        <f aca="false">'[1]FINANCIAL PIVOT'!E19</f>
        <v>2195601707.111</v>
      </c>
      <c r="G28" s="27" t="n">
        <f aca="false">(F28/F29)*100</f>
        <v>24.2372943776288</v>
      </c>
      <c r="H28" s="26" t="n">
        <f aca="false">'[1]FINANCIAL PIVOT'!F19</f>
        <v>9570368509.98914</v>
      </c>
      <c r="I28" s="27" t="n">
        <f aca="false">(H28/H29)*100</f>
        <v>20.9546692290396</v>
      </c>
    </row>
    <row r="29" customFormat="false" ht="12.75" hidden="false" customHeight="false" outlineLevel="0" collapsed="false">
      <c r="A29" s="3"/>
      <c r="B29" s="3" t="s">
        <v>8</v>
      </c>
      <c r="C29" s="3"/>
      <c r="D29" s="28" t="n">
        <f aca="false">'[1]FINANCIAL PIVOT'!D20</f>
        <v>37023</v>
      </c>
      <c r="E29" s="29"/>
      <c r="F29" s="28" t="n">
        <f aca="false">'[1]FINANCIAL PIVOT'!E20</f>
        <v>9058773941.111</v>
      </c>
      <c r="G29" s="29"/>
      <c r="H29" s="28" t="n">
        <f aca="false">'[1]FINANCIAL PIVOT'!F20</f>
        <v>45671770837.2425</v>
      </c>
      <c r="I29" s="29"/>
    </row>
    <row r="30" customFormat="false" ht="12.75" hidden="false" customHeight="false" outlineLevel="0" collapsed="false">
      <c r="A30" s="3"/>
      <c r="B30" s="30"/>
      <c r="C30" s="30"/>
      <c r="D30" s="31"/>
      <c r="E30" s="32"/>
      <c r="F30" s="31"/>
      <c r="G30" s="32"/>
      <c r="H30" s="31"/>
      <c r="I30" s="33"/>
    </row>
    <row r="31" customFormat="false" ht="12.75" hidden="false" customHeight="false" outlineLevel="0" collapsed="false">
      <c r="A31" s="20" t="str">
        <f aca="false">'[1]FINANCIAL PIVOT'!B21</f>
        <v>NG-PRICE</v>
      </c>
      <c r="B31" s="21" t="str">
        <f aca="false">'[1]FINANCIAL PIVOT'!C21</f>
        <v>EOL</v>
      </c>
      <c r="C31" s="21"/>
      <c r="D31" s="22" t="n">
        <f aca="false">'[1]FINANCIAL PIVOT'!D21</f>
        <v>162795</v>
      </c>
      <c r="E31" s="23" t="n">
        <f aca="false">(D31/D33)*100</f>
        <v>71.3096765998081</v>
      </c>
      <c r="F31" s="22" t="n">
        <f aca="false">'[1]FINANCIAL PIVOT'!E21</f>
        <v>64767315677</v>
      </c>
      <c r="G31" s="23" t="n">
        <f aca="false">(F31/F33)*100</f>
        <v>40.2845566665276</v>
      </c>
      <c r="H31" s="22" t="n">
        <f aca="false">'[1]FINANCIAL PIVOT'!F21</f>
        <v>320555534245.971</v>
      </c>
      <c r="I31" s="23" t="n">
        <f aca="false">(H31/H33)*100</f>
        <v>43.0751467941758</v>
      </c>
    </row>
    <row r="32" customFormat="false" ht="12.75" hidden="false" customHeight="false" outlineLevel="0" collapsed="false">
      <c r="A32" s="24"/>
      <c r="B32" s="25" t="str">
        <f aca="false">'[1]FINANCIAL PIVOT'!C22</f>
        <v>OTC</v>
      </c>
      <c r="C32" s="25"/>
      <c r="D32" s="26" t="n">
        <f aca="false">'[1]FINANCIAL PIVOT'!D22</f>
        <v>65498</v>
      </c>
      <c r="E32" s="27" t="n">
        <f aca="false">(D32/D33)*100</f>
        <v>28.6903234001919</v>
      </c>
      <c r="F32" s="26" t="n">
        <f aca="false">'[1]FINANCIAL PIVOT'!E22</f>
        <v>96007236747.9871</v>
      </c>
      <c r="G32" s="27" t="n">
        <f aca="false">(F32/F33)*100</f>
        <v>59.7154433334724</v>
      </c>
      <c r="H32" s="26" t="n">
        <f aca="false">'[1]FINANCIAL PIVOT'!F22</f>
        <v>423621927940.445</v>
      </c>
      <c r="I32" s="27" t="n">
        <f aca="false">(H32/H33)*100</f>
        <v>56.9248532058242</v>
      </c>
    </row>
    <row r="33" customFormat="false" ht="12.75" hidden="false" customHeight="false" outlineLevel="0" collapsed="false">
      <c r="A33" s="3"/>
      <c r="B33" s="3" t="s">
        <v>8</v>
      </c>
      <c r="C33" s="3"/>
      <c r="D33" s="28" t="n">
        <f aca="false">'[1]FINANCIAL PIVOT'!D23</f>
        <v>228293</v>
      </c>
      <c r="E33" s="29"/>
      <c r="F33" s="28" t="n">
        <f aca="false">'[1]FINANCIAL PIVOT'!E23</f>
        <v>160774552424.987</v>
      </c>
      <c r="G33" s="29"/>
      <c r="H33" s="28" t="n">
        <f aca="false">'[1]FINANCIAL PIVOT'!F23</f>
        <v>744177462186.417</v>
      </c>
      <c r="I33" s="29"/>
    </row>
    <row r="34" customFormat="false" ht="12.75" hidden="false" customHeight="false" outlineLevel="0" collapsed="false">
      <c r="A34" s="3"/>
      <c r="B34" s="30"/>
      <c r="C34" s="30"/>
      <c r="D34" s="31"/>
      <c r="E34" s="32"/>
      <c r="F34" s="31"/>
      <c r="G34" s="32"/>
      <c r="H34" s="31"/>
      <c r="I34" s="33"/>
    </row>
    <row r="35" customFormat="false" ht="12.75" hidden="false" customHeight="false" outlineLevel="0" collapsed="false">
      <c r="A35" s="20" t="str">
        <f aca="false">'[1]FINANCIAL PIVOT'!B24</f>
        <v>TEXAS</v>
      </c>
      <c r="B35" s="21" t="str">
        <f aca="false">'[1]FINANCIAL PIVOT'!C24</f>
        <v>EOL</v>
      </c>
      <c r="C35" s="21"/>
      <c r="D35" s="22" t="n">
        <f aca="false">'[1]FINANCIAL PIVOT'!D24</f>
        <v>36563</v>
      </c>
      <c r="E35" s="23" t="n">
        <f aca="false">(D35/D37)*100</f>
        <v>64.3284422393469</v>
      </c>
      <c r="F35" s="22" t="n">
        <f aca="false">'[1]FINANCIAL PIVOT'!E24</f>
        <v>5245276018</v>
      </c>
      <c r="G35" s="23" t="n">
        <f aca="false">(F35/F37)*100</f>
        <v>33.8454113686892</v>
      </c>
      <c r="H35" s="22" t="n">
        <f aca="false">'[1]FINANCIAL PIVOT'!F24</f>
        <v>8544527989.53063</v>
      </c>
      <c r="I35" s="23" t="n">
        <f aca="false">(H35/H37)*100</f>
        <v>37.3019138297489</v>
      </c>
    </row>
    <row r="36" customFormat="false" ht="12.75" hidden="false" customHeight="false" outlineLevel="0" collapsed="false">
      <c r="A36" s="24"/>
      <c r="B36" s="25" t="str">
        <f aca="false">'[1]FINANCIAL PIVOT'!C25</f>
        <v>OTC</v>
      </c>
      <c r="C36" s="25"/>
      <c r="D36" s="26" t="n">
        <f aca="false">'[1]FINANCIAL PIVOT'!D25</f>
        <v>20275</v>
      </c>
      <c r="E36" s="27" t="n">
        <f aca="false">(D36/D37)*100</f>
        <v>35.6715577606531</v>
      </c>
      <c r="F36" s="26" t="n">
        <f aca="false">'[1]FINANCIAL PIVOT'!E25</f>
        <v>10252470370.3109</v>
      </c>
      <c r="G36" s="27" t="n">
        <f aca="false">(F36/F37)*100</f>
        <v>66.1545886313108</v>
      </c>
      <c r="H36" s="26" t="n">
        <f aca="false">'[1]FINANCIAL PIVOT'!F25</f>
        <v>14361878444.5442</v>
      </c>
      <c r="I36" s="27" t="n">
        <f aca="false">(H36/H37)*100</f>
        <v>62.6980861702511</v>
      </c>
    </row>
    <row r="37" customFormat="false" ht="12.75" hidden="false" customHeight="false" outlineLevel="0" collapsed="false">
      <c r="A37" s="3"/>
      <c r="B37" s="3" t="s">
        <v>8</v>
      </c>
      <c r="C37" s="3"/>
      <c r="D37" s="28" t="n">
        <f aca="false">'[1]FINANCIAL PIVOT'!D26</f>
        <v>56838</v>
      </c>
      <c r="E37" s="29"/>
      <c r="F37" s="28" t="n">
        <f aca="false">'[1]FINANCIAL PIVOT'!E26</f>
        <v>15497746388.3109</v>
      </c>
      <c r="G37" s="29"/>
      <c r="H37" s="28" t="n">
        <f aca="false">'[1]FINANCIAL PIVOT'!F26</f>
        <v>22906406434.0748</v>
      </c>
      <c r="I37" s="29"/>
    </row>
    <row r="38" customFormat="false" ht="12.75" hidden="false" customHeight="false" outlineLevel="0" collapsed="false">
      <c r="A38" s="3"/>
      <c r="B38" s="30"/>
      <c r="C38" s="30"/>
      <c r="D38" s="31"/>
      <c r="E38" s="32"/>
      <c r="F38" s="31"/>
      <c r="G38" s="32"/>
      <c r="H38" s="31"/>
      <c r="I38" s="35"/>
    </row>
    <row r="39" customFormat="false" ht="12.75" hidden="false" customHeight="false" outlineLevel="0" collapsed="false">
      <c r="A39" s="20" t="str">
        <f aca="false">'[1]FINANCIAL PIVOT'!B27</f>
        <v>WEST</v>
      </c>
      <c r="B39" s="21" t="str">
        <f aca="false">'[1]FINANCIAL PIVOT'!C27</f>
        <v>EOL</v>
      </c>
      <c r="C39" s="21"/>
      <c r="D39" s="22" t="n">
        <f aca="false">'[1]FINANCIAL PIVOT'!D27</f>
        <v>109586</v>
      </c>
      <c r="E39" s="23" t="n">
        <f aca="false">(D39/D41)*100</f>
        <v>78.7685805468503</v>
      </c>
      <c r="F39" s="22" t="n">
        <f aca="false">'[1]FINANCIAL PIVOT'!E27</f>
        <v>15453742595.5</v>
      </c>
      <c r="G39" s="23" t="n">
        <f aca="false">(F39/F41)*100</f>
        <v>52.2817511738784</v>
      </c>
      <c r="H39" s="22" t="n">
        <f aca="false">'[1]FINANCIAL PIVOT'!F27</f>
        <v>24460954793.3907</v>
      </c>
      <c r="I39" s="23" t="n">
        <f aca="false">(H39/H41)*100</f>
        <v>46.048639965808</v>
      </c>
    </row>
    <row r="40" customFormat="false" ht="12.75" hidden="false" customHeight="false" outlineLevel="0" collapsed="false">
      <c r="A40" s="24"/>
      <c r="B40" s="25" t="str">
        <f aca="false">'[1]FINANCIAL PIVOT'!C28</f>
        <v>OTC</v>
      </c>
      <c r="C40" s="25"/>
      <c r="D40" s="26" t="n">
        <f aca="false">'[1]FINANCIAL PIVOT'!D28</f>
        <v>29538</v>
      </c>
      <c r="E40" s="27" t="n">
        <f aca="false">(D40/D41)*100</f>
        <v>21.2314194531497</v>
      </c>
      <c r="F40" s="26" t="n">
        <f aca="false">'[1]FINANCIAL PIVOT'!E28</f>
        <v>14104836160.028</v>
      </c>
      <c r="G40" s="27" t="n">
        <f aca="false">(F40/F41)*100</f>
        <v>47.7182488261216</v>
      </c>
      <c r="H40" s="26" t="n">
        <f aca="false">'[1]FINANCIAL PIVOT'!F28</f>
        <v>28658865491.32</v>
      </c>
      <c r="I40" s="27" t="n">
        <f aca="false">(H40/H41)*100</f>
        <v>53.951360034192</v>
      </c>
    </row>
    <row r="41" customFormat="false" ht="12.75" hidden="false" customHeight="false" outlineLevel="0" collapsed="false">
      <c r="A41" s="3"/>
      <c r="B41" s="3" t="s">
        <v>8</v>
      </c>
      <c r="C41" s="3"/>
      <c r="D41" s="28" t="n">
        <f aca="false">'[1]FINANCIAL PIVOT'!D29</f>
        <v>139124</v>
      </c>
      <c r="E41" s="29"/>
      <c r="F41" s="28" t="n">
        <f aca="false">'[1]FINANCIAL PIVOT'!E29</f>
        <v>29558578755.528</v>
      </c>
      <c r="G41" s="29"/>
      <c r="H41" s="28" t="n">
        <f aca="false">'[1]FINANCIAL PIVOT'!F29</f>
        <v>53119820284.7107</v>
      </c>
      <c r="I41" s="29"/>
    </row>
    <row r="42" customFormat="false" ht="12.75" hidden="false" customHeight="false" outlineLevel="0" collapsed="false">
      <c r="A42" s="3"/>
      <c r="B42" s="30"/>
      <c r="C42" s="30"/>
      <c r="D42" s="31"/>
      <c r="E42" s="40"/>
      <c r="F42" s="31"/>
      <c r="G42" s="32"/>
      <c r="H42" s="31"/>
      <c r="I42" s="33"/>
    </row>
    <row r="43" customFormat="false" ht="12.75" hidden="false" customHeight="false" outlineLevel="0" collapsed="false">
      <c r="A43" s="20" t="s">
        <v>8</v>
      </c>
      <c r="B43" s="21" t="s">
        <v>9</v>
      </c>
      <c r="C43" s="21"/>
      <c r="D43" s="22" t="n">
        <f aca="false">SUM(D39,D35,D31,D27,D23,D19,D15,D11)</f>
        <v>767429</v>
      </c>
      <c r="E43" s="23" t="n">
        <f aca="false">(D43/D45)*100</f>
        <v>77.0024753443859</v>
      </c>
      <c r="F43" s="22" t="n">
        <f aca="false">SUM(F39,F35,F31,F27,F23,F19,F15,F11)</f>
        <v>126710815090.188</v>
      </c>
      <c r="G43" s="23" t="n">
        <f aca="false">(F43/F45)*100</f>
        <v>45.233787777683</v>
      </c>
      <c r="H43" s="22" t="n">
        <f aca="false">SUM(H39,H35,H31,H27,H23,H19,H15,H11)</f>
        <v>454035023663.753</v>
      </c>
      <c r="I43" s="23" t="n">
        <f aca="false">(H43/H45)*100</f>
        <v>45.1353360100879</v>
      </c>
    </row>
    <row r="44" customFormat="false" ht="12.75" hidden="false" customHeight="false" outlineLevel="0" collapsed="false">
      <c r="A44" s="24"/>
      <c r="B44" s="25" t="s">
        <v>10</v>
      </c>
      <c r="C44" s="25"/>
      <c r="D44" s="26" t="n">
        <f aca="false">SUM(D40,D36,D32,D28,D24,D20,D16,D12)</f>
        <v>229200</v>
      </c>
      <c r="E44" s="27" t="n">
        <f aca="false">(D44/D45)*100</f>
        <v>22.9975246556141</v>
      </c>
      <c r="F44" s="26" t="n">
        <f aca="false">SUM(F40,F36,F32,F28,F24,F20,F16,F12)</f>
        <v>153413448906.786</v>
      </c>
      <c r="G44" s="27" t="n">
        <f aca="false">(F44/F45)*100</f>
        <v>54.766212222317</v>
      </c>
      <c r="H44" s="26" t="n">
        <f aca="false">SUM(H40,H36,H32,H28,H24,H20,H16,H12)</f>
        <v>551906360182.984</v>
      </c>
      <c r="I44" s="27" t="n">
        <f aca="false">(H44/H45)*100</f>
        <v>54.8646639899121</v>
      </c>
    </row>
    <row r="45" customFormat="false" ht="12.75" hidden="false" customHeight="false" outlineLevel="0" collapsed="false">
      <c r="A45" s="3"/>
      <c r="B45" s="3" t="s">
        <v>8</v>
      </c>
      <c r="C45" s="3"/>
      <c r="D45" s="28" t="n">
        <f aca="false">SUM(D43:D44)</f>
        <v>996629</v>
      </c>
      <c r="E45" s="29"/>
      <c r="F45" s="28" t="n">
        <f aca="false">SUM(F43:F44)</f>
        <v>280124263996.974</v>
      </c>
      <c r="G45" s="29"/>
      <c r="H45" s="28" t="n">
        <f aca="false">SUM(H43:H44)</f>
        <v>1005941383846.74</v>
      </c>
      <c r="I45" s="29"/>
    </row>
  </sheetData>
  <mergeCells count="4">
    <mergeCell ref="A1:I1"/>
    <mergeCell ref="A2:I2"/>
    <mergeCell ref="A3:I3"/>
    <mergeCell ref="A4:I4"/>
  </mergeCells>
  <printOptions headings="false" gridLines="false" gridLinesSet="true" horizontalCentered="true" verticalCentered="false"/>
  <pageMargins left="0.5" right="0.5" top="0.984027777777778" bottom="0.984027777777778" header="0.511811023622047" footer="0.511811023622047"/>
  <pageSetup paperSize="1" scale="100" fitToWidth="1" fitToHeight="3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8.41"/>
    <col collapsed="false" customWidth="true" hidden="false" outlineLevel="0" max="2" min="2" style="0" width="12.28"/>
    <col collapsed="false" customWidth="true" hidden="false" outlineLevel="0" max="3" min="3" style="0" width="5.85"/>
    <col collapsed="false" customWidth="true" hidden="false" outlineLevel="0" max="5" min="4" style="0" width="15.85"/>
    <col collapsed="false" customWidth="true" hidden="false" outlineLevel="0" max="7" min="6" style="0" width="15.41"/>
    <col collapsed="false" customWidth="true" hidden="false" outlineLevel="0" max="8" min="8" style="0" width="19.56"/>
    <col collapsed="false" customWidth="true" hidden="false" outlineLevel="0" max="9" min="9" style="0" width="19.99"/>
    <col collapsed="false" customWidth="true" hidden="false" outlineLevel="0" max="10" min="10" style="0" width="18.56"/>
  </cols>
  <sheetData>
    <row r="1" customFormat="false" ht="15.75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</row>
    <row r="2" customFormat="false" ht="15.75" hidden="false" customHeight="false" outlineLevel="0" collapsed="false">
      <c r="A2" s="1" t="s">
        <v>12</v>
      </c>
      <c r="B2" s="1"/>
      <c r="C2" s="1"/>
      <c r="D2" s="1"/>
      <c r="E2" s="1"/>
      <c r="F2" s="1"/>
      <c r="G2" s="1"/>
      <c r="H2" s="1"/>
      <c r="I2" s="1"/>
    </row>
    <row r="3" customFormat="false" ht="12.75" hidden="false" customHeight="false" outlineLevel="0" collapsed="false">
      <c r="A3" s="2" t="str">
        <f aca="false">'PHYSICAL &amp; FINANCIAL'!A3</f>
        <v>As of June 5, 2001</v>
      </c>
      <c r="B3" s="2"/>
      <c r="C3" s="2"/>
      <c r="D3" s="2"/>
      <c r="E3" s="2"/>
      <c r="F3" s="2"/>
      <c r="G3" s="2"/>
      <c r="H3" s="2"/>
      <c r="I3" s="2"/>
    </row>
    <row r="4" customFormat="false" ht="12.75" hidden="false" customHeight="false" outlineLevel="0" collapsed="false">
      <c r="A4" s="2" t="s">
        <v>3</v>
      </c>
      <c r="B4" s="2"/>
      <c r="C4" s="2"/>
      <c r="D4" s="2"/>
      <c r="E4" s="2"/>
      <c r="F4" s="2"/>
      <c r="G4" s="2"/>
      <c r="H4" s="2"/>
      <c r="I4" s="2"/>
    </row>
    <row r="6" customFormat="false" ht="12.75" hidden="false" customHeight="false" outlineLevel="0" collapsed="false">
      <c r="A6" s="8"/>
      <c r="B6" s="8"/>
      <c r="I6" s="4"/>
      <c r="J6" s="5"/>
    </row>
    <row r="7" customFormat="false" ht="12.75" hidden="false" customHeight="false" outlineLevel="0" collapsed="false">
      <c r="I7" s="6"/>
      <c r="J7" s="7"/>
    </row>
    <row r="8" customFormat="false" ht="13.5" hidden="false" customHeight="false" outlineLevel="0" collapsed="false">
      <c r="A8" s="8"/>
      <c r="B8" s="8"/>
      <c r="C8" s="8"/>
      <c r="D8" s="8"/>
      <c r="E8" s="8"/>
      <c r="F8" s="8"/>
      <c r="G8" s="8"/>
      <c r="H8" s="8"/>
      <c r="I8" s="6"/>
      <c r="J8" s="7"/>
    </row>
    <row r="9" customFormat="false" ht="26.25" hidden="false" customHeight="false" outlineLevel="0" collapsed="false">
      <c r="A9" s="9" t="s">
        <v>4</v>
      </c>
      <c r="B9" s="10" t="str">
        <f aca="false">'[1]PHYSICAL PIVOT'!B5</f>
        <v>REGION</v>
      </c>
      <c r="C9" s="11"/>
      <c r="D9" s="12" t="str">
        <f aca="false">'[1]PHYSICAL PIVOT'!D5</f>
        <v>Sum of DEALS</v>
      </c>
      <c r="E9" s="12" t="s">
        <v>5</v>
      </c>
      <c r="F9" s="12" t="str">
        <f aca="false">'[1]PHYSICAL PIVOT'!E5</f>
        <v>Sum of VOLUME2</v>
      </c>
      <c r="G9" s="12" t="s">
        <v>6</v>
      </c>
      <c r="H9" s="13" t="str">
        <f aca="false">'[1]PHYSICAL PIVOT'!F5</f>
        <v>Sum of VALUE</v>
      </c>
      <c r="I9" s="13" t="s">
        <v>7</v>
      </c>
      <c r="J9" s="14"/>
    </row>
    <row r="10" customFormat="false" ht="12.75" hidden="false" customHeight="false" outlineLevel="0" collapsed="false">
      <c r="A10" s="15"/>
      <c r="B10" s="16"/>
      <c r="C10" s="17"/>
      <c r="D10" s="18"/>
      <c r="E10" s="18"/>
      <c r="F10" s="18"/>
      <c r="G10" s="18"/>
      <c r="H10" s="18"/>
      <c r="I10" s="19"/>
      <c r="J10" s="14"/>
    </row>
    <row r="11" customFormat="false" ht="12.75" hidden="false" customHeight="false" outlineLevel="0" collapsed="false">
      <c r="A11" s="20" t="str">
        <f aca="false">'[1]PHYSICAL PIVOT'!B6</f>
        <v>CENTRAL</v>
      </c>
      <c r="B11" s="21" t="str">
        <f aca="false">'[1]PHYSICAL PIVOT'!C6</f>
        <v>EOL</v>
      </c>
      <c r="C11" s="21"/>
      <c r="D11" s="22" t="n">
        <f aca="false">'[1]PHYSICAL PIVOT'!D6</f>
        <v>181943</v>
      </c>
      <c r="E11" s="23" t="n">
        <f aca="false">(D11/D13)*100</f>
        <v>86.6651106517162</v>
      </c>
      <c r="F11" s="22" t="n">
        <f aca="false">'[1]PHYSICAL PIVOT'!E6</f>
        <v>13756717301</v>
      </c>
      <c r="G11" s="23" t="n">
        <f aca="false">(F11/F13)*100</f>
        <v>61.7553350115096</v>
      </c>
      <c r="H11" s="22" t="n">
        <f aca="false">'[1]PHYSICAL PIVOT'!F6</f>
        <v>17262106481.3728</v>
      </c>
      <c r="I11" s="23" t="n">
        <f aca="false">(H11/H13)*100</f>
        <v>40.0934283943395</v>
      </c>
      <c r="J11" s="7"/>
    </row>
    <row r="12" customFormat="false" ht="12.75" hidden="false" customHeight="false" outlineLevel="0" collapsed="false">
      <c r="A12" s="24"/>
      <c r="B12" s="25" t="str">
        <f aca="false">'[1]PHYSICAL PIVOT'!C7</f>
        <v>OTC</v>
      </c>
      <c r="C12" s="25"/>
      <c r="D12" s="26" t="n">
        <f aca="false">'[1]PHYSICAL PIVOT'!D7</f>
        <v>27995</v>
      </c>
      <c r="E12" s="27" t="n">
        <f aca="false">(D12/D13)*100</f>
        <v>13.3348893482838</v>
      </c>
      <c r="F12" s="26" t="n">
        <f aca="false">'[1]PHYSICAL PIVOT'!E7</f>
        <v>8519442804.74001</v>
      </c>
      <c r="G12" s="27" t="n">
        <f aca="false">(F12/F13)*100</f>
        <v>38.2446649884904</v>
      </c>
      <c r="H12" s="26" t="n">
        <f aca="false">'[1]PHYSICAL PIVOT'!F7</f>
        <v>25792596428.0195</v>
      </c>
      <c r="I12" s="27" t="n">
        <f aca="false">(H12/H13)*100</f>
        <v>59.9065716056605</v>
      </c>
      <c r="J12" s="7"/>
    </row>
    <row r="13" customFormat="false" ht="12.75" hidden="false" customHeight="false" outlineLevel="0" collapsed="false">
      <c r="A13" s="3"/>
      <c r="B13" s="3" t="s">
        <v>8</v>
      </c>
      <c r="C13" s="3"/>
      <c r="D13" s="28" t="n">
        <f aca="false">'[1]PHYSICAL PIVOT'!D8</f>
        <v>209938</v>
      </c>
      <c r="E13" s="29"/>
      <c r="F13" s="28" t="n">
        <f aca="false">'[1]PHYSICAL PIVOT'!E8</f>
        <v>22276160105.74</v>
      </c>
      <c r="G13" s="29"/>
      <c r="H13" s="28" t="n">
        <f aca="false">'[1]PHYSICAL PIVOT'!F8</f>
        <v>43054702909.3924</v>
      </c>
      <c r="I13" s="29"/>
      <c r="J13" s="7"/>
    </row>
    <row r="14" customFormat="false" ht="12.75" hidden="false" customHeight="false" outlineLevel="0" collapsed="false">
      <c r="A14" s="3"/>
      <c r="B14" s="30"/>
      <c r="C14" s="30"/>
      <c r="D14" s="31"/>
      <c r="E14" s="32"/>
      <c r="F14" s="31"/>
      <c r="G14" s="32"/>
      <c r="H14" s="31"/>
      <c r="I14" s="33"/>
      <c r="J14" s="7"/>
    </row>
    <row r="15" customFormat="false" ht="12.75" hidden="false" customHeight="false" outlineLevel="0" collapsed="false">
      <c r="A15" s="20" t="str">
        <f aca="false">'[1]PHYSICAL PIVOT'!B9</f>
        <v>EAST</v>
      </c>
      <c r="B15" s="21" t="str">
        <f aca="false">'[1]PHYSICAL PIVOT'!C9</f>
        <v>EOL</v>
      </c>
      <c r="C15" s="21"/>
      <c r="D15" s="22" t="n">
        <f aca="false">'[1]PHYSICAL PIVOT'!D9</f>
        <v>159207</v>
      </c>
      <c r="E15" s="23" t="n">
        <f aca="false">(D15/D17)*100</f>
        <v>77.4428446346921</v>
      </c>
      <c r="F15" s="22" t="n">
        <f aca="false">'[1]PHYSICAL PIVOT'!E9</f>
        <v>12067185915.6331</v>
      </c>
      <c r="G15" s="23" t="n">
        <f aca="false">(F15/F17)*100</f>
        <v>48.0399580303604</v>
      </c>
      <c r="H15" s="22" t="n">
        <f aca="false">'[1]PHYSICAL PIVOT'!F9</f>
        <v>22502141591.6342</v>
      </c>
      <c r="I15" s="23" t="n">
        <f aca="false">(H15/H17)*100</f>
        <v>46.2456724067059</v>
      </c>
      <c r="J15" s="5"/>
    </row>
    <row r="16" customFormat="false" ht="12.75" hidden="false" customHeight="false" outlineLevel="0" collapsed="false">
      <c r="A16" s="24"/>
      <c r="B16" s="25" t="str">
        <f aca="false">'[1]PHYSICAL PIVOT'!C10</f>
        <v>OTC</v>
      </c>
      <c r="C16" s="25"/>
      <c r="D16" s="26" t="n">
        <f aca="false">'[1]PHYSICAL PIVOT'!D10</f>
        <v>46373</v>
      </c>
      <c r="E16" s="27" t="n">
        <f aca="false">(D16/D17)*100</f>
        <v>22.5571553653079</v>
      </c>
      <c r="F16" s="26" t="n">
        <f aca="false">'[1]PHYSICAL PIVOT'!E10</f>
        <v>13051874155.1664</v>
      </c>
      <c r="G16" s="27" t="n">
        <f aca="false">(F16/F17)*100</f>
        <v>51.9600419696396</v>
      </c>
      <c r="H16" s="26" t="n">
        <f aca="false">'[1]PHYSICAL PIVOT'!F10</f>
        <v>26155690418.5482</v>
      </c>
      <c r="I16" s="27" t="n">
        <f aca="false">(H16/H17)*100</f>
        <v>53.7543275932942</v>
      </c>
      <c r="J16" s="34"/>
    </row>
    <row r="17" customFormat="false" ht="12.75" hidden="false" customHeight="false" outlineLevel="0" collapsed="false">
      <c r="A17" s="3"/>
      <c r="B17" s="3" t="s">
        <v>8</v>
      </c>
      <c r="C17" s="3"/>
      <c r="D17" s="28" t="n">
        <f aca="false">'[1]PHYSICAL PIVOT'!D11</f>
        <v>205580</v>
      </c>
      <c r="E17" s="29"/>
      <c r="F17" s="28" t="n">
        <f aca="false">'[1]PHYSICAL PIVOT'!E11</f>
        <v>25119060070.7995</v>
      </c>
      <c r="G17" s="29"/>
      <c r="H17" s="28" t="n">
        <f aca="false">'[1]PHYSICAL PIVOT'!F11</f>
        <v>48657832010.1824</v>
      </c>
      <c r="I17" s="29"/>
      <c r="J17" s="7"/>
    </row>
    <row r="18" customFormat="false" ht="12.75" hidden="false" customHeight="false" outlineLevel="0" collapsed="false">
      <c r="A18" s="3"/>
      <c r="B18" s="30"/>
      <c r="C18" s="30"/>
      <c r="D18" s="31"/>
      <c r="E18" s="32"/>
      <c r="F18" s="31"/>
      <c r="G18" s="32"/>
      <c r="H18" s="31"/>
      <c r="I18" s="33"/>
      <c r="J18" s="7"/>
    </row>
    <row r="19" customFormat="false" ht="12.75" hidden="false" customHeight="false" outlineLevel="0" collapsed="false">
      <c r="A19" s="20" t="str">
        <f aca="false">'[1]PHYSICAL PIVOT'!B12</f>
        <v>ECC-CANADA WEST</v>
      </c>
      <c r="B19" s="21" t="str">
        <f aca="false">'[1]PHYSICAL PIVOT'!C12</f>
        <v>EOL</v>
      </c>
      <c r="C19" s="21"/>
      <c r="D19" s="22" t="n">
        <f aca="false">'[1]PHYSICAL PIVOT'!D12</f>
        <v>72393</v>
      </c>
      <c r="E19" s="23" t="n">
        <f aca="false">(D19/D21)*100</f>
        <v>70.0051251801066</v>
      </c>
      <c r="F19" s="22" t="n">
        <f aca="false">'[1]PHYSICAL PIVOT'!E12</f>
        <v>7378065927.56367</v>
      </c>
      <c r="G19" s="23" t="n">
        <f aca="false">(F19/F21)*100</f>
        <v>46.3427924488186</v>
      </c>
      <c r="H19" s="22" t="n">
        <f aca="false">'[1]PHYSICAL PIVOT'!F12</f>
        <v>20437610787.5442</v>
      </c>
      <c r="I19" s="23" t="n">
        <f aca="false">(H19/H21)*100</f>
        <v>49.1883399725872</v>
      </c>
      <c r="J19" s="7"/>
    </row>
    <row r="20" customFormat="false" ht="12.75" hidden="false" customHeight="false" outlineLevel="0" collapsed="false">
      <c r="A20" s="24"/>
      <c r="B20" s="25" t="str">
        <f aca="false">'[1]PHYSICAL PIVOT'!C13</f>
        <v>OTC</v>
      </c>
      <c r="C20" s="25"/>
      <c r="D20" s="26" t="n">
        <f aca="false">'[1]PHYSICAL PIVOT'!D13</f>
        <v>31018</v>
      </c>
      <c r="E20" s="27" t="n">
        <f aca="false">(D20/D21)*100</f>
        <v>29.9948748198934</v>
      </c>
      <c r="F20" s="26" t="n">
        <f aca="false">'[1]PHYSICAL PIVOT'!E13</f>
        <v>8542567115.23812</v>
      </c>
      <c r="G20" s="27" t="n">
        <f aca="false">(F20/F21)*100</f>
        <v>53.6572075511814</v>
      </c>
      <c r="H20" s="26" t="n">
        <f aca="false">'[1]PHYSICAL PIVOT'!F13</f>
        <v>21112095502.4712</v>
      </c>
      <c r="I20" s="27" t="n">
        <f aca="false">(H20/H21)*100</f>
        <v>50.8116600274128</v>
      </c>
      <c r="J20" s="5"/>
    </row>
    <row r="21" customFormat="false" ht="12.75" hidden="false" customHeight="false" outlineLevel="0" collapsed="false">
      <c r="A21" s="3"/>
      <c r="B21" s="3" t="s">
        <v>8</v>
      </c>
      <c r="C21" s="3"/>
      <c r="D21" s="28" t="n">
        <f aca="false">'[1]PHYSICAL PIVOT'!D14</f>
        <v>103411</v>
      </c>
      <c r="E21" s="29"/>
      <c r="F21" s="28" t="n">
        <f aca="false">'[1]PHYSICAL PIVOT'!E14</f>
        <v>15920633042.8018</v>
      </c>
      <c r="G21" s="29"/>
      <c r="H21" s="28" t="n">
        <f aca="false">'[1]PHYSICAL PIVOT'!F14</f>
        <v>41549706290.0154</v>
      </c>
      <c r="I21" s="29"/>
      <c r="J21" s="34"/>
    </row>
    <row r="22" customFormat="false" ht="12.75" hidden="false" customHeight="false" outlineLevel="0" collapsed="false">
      <c r="A22" s="3"/>
      <c r="B22" s="30"/>
      <c r="C22" s="30"/>
      <c r="D22" s="31"/>
      <c r="E22" s="32"/>
      <c r="F22" s="31"/>
      <c r="G22" s="32"/>
      <c r="H22" s="31"/>
      <c r="I22" s="33"/>
      <c r="J22" s="34"/>
    </row>
    <row r="23" customFormat="false" ht="12.75" hidden="false" customHeight="false" outlineLevel="0" collapsed="false">
      <c r="A23" s="20" t="str">
        <f aca="false">'[1]PHYSICAL PIVOT'!B15</f>
        <v>ENA-CANADA EAST</v>
      </c>
      <c r="B23" s="21" t="str">
        <f aca="false">'[1]PHYSICAL PIVOT'!C15</f>
        <v>EOL</v>
      </c>
      <c r="C23" s="21"/>
      <c r="D23" s="22" t="n">
        <f aca="false">'[1]PHYSICAL PIVOT'!D15</f>
        <v>13071</v>
      </c>
      <c r="E23" s="23" t="n">
        <f aca="false">(D23/D25)*100</f>
        <v>79.5944464742419</v>
      </c>
      <c r="F23" s="22" t="n">
        <f aca="false">'[1]PHYSICAL PIVOT'!E15</f>
        <v>1179339421.491</v>
      </c>
      <c r="G23" s="23" t="n">
        <f aca="false">(F23/F25)*100</f>
        <v>61.4636469173779</v>
      </c>
      <c r="H23" s="22" t="n">
        <f aca="false">'[1]PHYSICAL PIVOT'!F15</f>
        <v>4170745447.05584</v>
      </c>
      <c r="I23" s="23" t="n">
        <f aca="false">(H23/H25)*100</f>
        <v>61.3012909567469</v>
      </c>
      <c r="J23" s="7"/>
    </row>
    <row r="24" customFormat="false" ht="12.75" hidden="false" customHeight="false" outlineLevel="0" collapsed="false">
      <c r="A24" s="24"/>
      <c r="B24" s="25" t="str">
        <f aca="false">'[1]PHYSICAL PIVOT'!C16</f>
        <v>OTC</v>
      </c>
      <c r="C24" s="25"/>
      <c r="D24" s="26" t="n">
        <f aca="false">'[1]PHYSICAL PIVOT'!D16</f>
        <v>3351</v>
      </c>
      <c r="E24" s="27" t="n">
        <f aca="false">(D24/D25)*100</f>
        <v>20.4055535257581</v>
      </c>
      <c r="F24" s="26" t="n">
        <f aca="false">'[1]PHYSICAL PIVOT'!E16</f>
        <v>739419846.204782</v>
      </c>
      <c r="G24" s="27" t="n">
        <f aca="false">(F24/F25)*100</f>
        <v>38.5363530826222</v>
      </c>
      <c r="H24" s="26" t="n">
        <f aca="false">'[1]PHYSICAL PIVOT'!F16</f>
        <v>2632937447.6464</v>
      </c>
      <c r="I24" s="27" t="n">
        <f aca="false">(H24/H25)*100</f>
        <v>38.6987090432531</v>
      </c>
      <c r="J24" s="7"/>
    </row>
    <row r="25" customFormat="false" ht="12.75" hidden="false" customHeight="false" outlineLevel="0" collapsed="false">
      <c r="A25" s="3"/>
      <c r="B25" s="3" t="s">
        <v>8</v>
      </c>
      <c r="C25" s="3"/>
      <c r="D25" s="28" t="n">
        <f aca="false">'[1]PHYSICAL PIVOT'!D17</f>
        <v>16422</v>
      </c>
      <c r="E25" s="29"/>
      <c r="F25" s="28" t="n">
        <f aca="false">'[1]PHYSICAL PIVOT'!E17</f>
        <v>1918759267.69578</v>
      </c>
      <c r="G25" s="29"/>
      <c r="H25" s="28" t="n">
        <f aca="false">'[1]PHYSICAL PIVOT'!F17</f>
        <v>6803682894.70224</v>
      </c>
      <c r="I25" s="29"/>
      <c r="J25" s="14"/>
    </row>
    <row r="26" customFormat="false" ht="12.75" hidden="false" customHeight="false" outlineLevel="0" collapsed="false">
      <c r="A26" s="3"/>
      <c r="B26" s="30"/>
      <c r="C26" s="30"/>
      <c r="D26" s="31"/>
      <c r="E26" s="32"/>
      <c r="F26" s="31"/>
      <c r="G26" s="32"/>
      <c r="H26" s="31"/>
      <c r="I26" s="35"/>
      <c r="J26" s="14"/>
    </row>
    <row r="27" customFormat="false" ht="12.75" hidden="false" customHeight="false" outlineLevel="0" collapsed="false">
      <c r="A27" s="20" t="s">
        <v>13</v>
      </c>
      <c r="B27" s="21" t="s">
        <v>9</v>
      </c>
      <c r="C27" s="21"/>
      <c r="D27" s="22"/>
      <c r="E27" s="23"/>
      <c r="F27" s="22"/>
      <c r="G27" s="23"/>
      <c r="H27" s="22"/>
      <c r="I27" s="23"/>
      <c r="J27" s="14"/>
    </row>
    <row r="28" customFormat="false" ht="12.75" hidden="false" customHeight="false" outlineLevel="0" collapsed="false">
      <c r="A28" s="24"/>
      <c r="B28" s="25" t="s">
        <v>10</v>
      </c>
      <c r="C28" s="25"/>
      <c r="D28" s="26"/>
      <c r="E28" s="27"/>
      <c r="F28" s="26"/>
      <c r="G28" s="27"/>
      <c r="H28" s="26"/>
      <c r="I28" s="27"/>
      <c r="J28" s="14"/>
    </row>
    <row r="29" customFormat="false" ht="12.75" hidden="false" customHeight="false" outlineLevel="0" collapsed="false">
      <c r="A29" s="3"/>
      <c r="B29" s="3" t="s">
        <v>8</v>
      </c>
      <c r="C29" s="3"/>
      <c r="D29" s="28"/>
      <c r="E29" s="29"/>
      <c r="F29" s="28"/>
      <c r="G29" s="29"/>
      <c r="H29" s="28"/>
      <c r="I29" s="29"/>
      <c r="J29" s="14"/>
    </row>
    <row r="30" customFormat="false" ht="12.75" hidden="false" customHeight="false" outlineLevel="0" collapsed="false">
      <c r="A30" s="3"/>
      <c r="B30" s="30"/>
      <c r="C30" s="30"/>
      <c r="D30" s="31"/>
      <c r="E30" s="32"/>
      <c r="F30" s="31"/>
      <c r="G30" s="32"/>
      <c r="H30" s="31"/>
      <c r="I30" s="33"/>
      <c r="J30" s="14"/>
    </row>
    <row r="31" customFormat="false" ht="12.75" hidden="false" customHeight="false" outlineLevel="0" collapsed="false">
      <c r="A31" s="20" t="str">
        <f aca="false">'[1]PHYSICAL PIVOT'!B18</f>
        <v>G-DAILY-EST</v>
      </c>
      <c r="B31" s="21" t="str">
        <f aca="false">'[1]PHYSICAL PIVOT'!C18</f>
        <v>EOL</v>
      </c>
      <c r="C31" s="21"/>
      <c r="D31" s="22" t="n">
        <f aca="false">'[1]PHYSICAL PIVOT'!D18</f>
        <v>31871</v>
      </c>
      <c r="E31" s="23" t="n">
        <f aca="false">(D31/D33)*100</f>
        <v>86.0843259595387</v>
      </c>
      <c r="F31" s="22" t="n">
        <f aca="false">'[1]PHYSICAL PIVOT'!E18</f>
        <v>6863172234</v>
      </c>
      <c r="G31" s="23" t="n">
        <f aca="false">(F31/F33)*100</f>
        <v>75.7627056223712</v>
      </c>
      <c r="H31" s="22" t="n">
        <f aca="false">'[1]PHYSICAL PIVOT'!F18</f>
        <v>36101402327.2533</v>
      </c>
      <c r="I31" s="23" t="n">
        <f aca="false">(H31/H33)*100</f>
        <v>79.0453307709604</v>
      </c>
      <c r="J31" s="7"/>
    </row>
    <row r="32" customFormat="false" ht="12.75" hidden="false" customHeight="false" outlineLevel="0" collapsed="false">
      <c r="A32" s="24"/>
      <c r="B32" s="25" t="str">
        <f aca="false">'[1]PHYSICAL PIVOT'!C19</f>
        <v>OTC</v>
      </c>
      <c r="C32" s="25"/>
      <c r="D32" s="26" t="n">
        <f aca="false">'[1]PHYSICAL PIVOT'!D19</f>
        <v>5152</v>
      </c>
      <c r="E32" s="27" t="n">
        <f aca="false">(D32/D33)*100</f>
        <v>13.9156740404613</v>
      </c>
      <c r="F32" s="26" t="n">
        <f aca="false">'[1]PHYSICAL PIVOT'!E19</f>
        <v>2195601707.111</v>
      </c>
      <c r="G32" s="27" t="n">
        <f aca="false">(F32/F33)*100</f>
        <v>24.2372943776288</v>
      </c>
      <c r="H32" s="26" t="n">
        <f aca="false">'[1]PHYSICAL PIVOT'!F19</f>
        <v>9570368509.98914</v>
      </c>
      <c r="I32" s="27" t="n">
        <f aca="false">(H32/H33)*100</f>
        <v>20.9546692290396</v>
      </c>
      <c r="J32" s="7"/>
    </row>
    <row r="33" customFormat="false" ht="12.75" hidden="false" customHeight="false" outlineLevel="0" collapsed="false">
      <c r="A33" s="3"/>
      <c r="B33" s="3" t="s">
        <v>8</v>
      </c>
      <c r="C33" s="3"/>
      <c r="D33" s="28" t="n">
        <f aca="false">'[1]PHYSICAL PIVOT'!D20</f>
        <v>37023</v>
      </c>
      <c r="E33" s="29"/>
      <c r="F33" s="28" t="n">
        <f aca="false">'[1]PHYSICAL PIVOT'!E20</f>
        <v>9058773941.111</v>
      </c>
      <c r="G33" s="29"/>
      <c r="H33" s="28" t="n">
        <f aca="false">'[1]PHYSICAL PIVOT'!F20</f>
        <v>45671770837.2425</v>
      </c>
      <c r="I33" s="29"/>
      <c r="J33" s="7"/>
    </row>
    <row r="34" customFormat="false" ht="12.75" hidden="false" customHeight="false" outlineLevel="0" collapsed="false">
      <c r="A34" s="3"/>
      <c r="B34" s="30"/>
      <c r="C34" s="30"/>
      <c r="D34" s="31"/>
      <c r="E34" s="32"/>
      <c r="F34" s="31"/>
      <c r="G34" s="32"/>
      <c r="H34" s="31"/>
      <c r="I34" s="33"/>
      <c r="J34" s="7"/>
    </row>
    <row r="35" customFormat="false" ht="12.75" hidden="false" customHeight="false" outlineLevel="0" collapsed="false">
      <c r="A35" s="20" t="str">
        <f aca="false">'[1]PHYSICAL PIVOT'!B21</f>
        <v>NG-PRICE</v>
      </c>
      <c r="B35" s="21" t="str">
        <f aca="false">'[1]PHYSICAL PIVOT'!C21</f>
        <v>EOL</v>
      </c>
      <c r="C35" s="21"/>
      <c r="D35" s="22" t="n">
        <f aca="false">'[1]PHYSICAL PIVOT'!D21</f>
        <v>162795</v>
      </c>
      <c r="E35" s="23" t="n">
        <f aca="false">(D35/D37)*100</f>
        <v>71.3096765998081</v>
      </c>
      <c r="F35" s="22" t="n">
        <f aca="false">'[1]PHYSICAL PIVOT'!E21</f>
        <v>64767315677</v>
      </c>
      <c r="G35" s="23" t="n">
        <f aca="false">(F35/F37)*100</f>
        <v>40.2845566665276</v>
      </c>
      <c r="H35" s="22" t="n">
        <f aca="false">'[1]PHYSICAL PIVOT'!F21</f>
        <v>320555534245.971</v>
      </c>
      <c r="I35" s="23" t="n">
        <f aca="false">(H35/H37)*100</f>
        <v>43.0751467941758</v>
      </c>
      <c r="J35" s="14"/>
    </row>
    <row r="36" customFormat="false" ht="12.75" hidden="false" customHeight="false" outlineLevel="0" collapsed="false">
      <c r="A36" s="24"/>
      <c r="B36" s="25" t="str">
        <f aca="false">'[1]PHYSICAL PIVOT'!C22</f>
        <v>OTC</v>
      </c>
      <c r="C36" s="25"/>
      <c r="D36" s="26" t="n">
        <f aca="false">'[1]PHYSICAL PIVOT'!D22</f>
        <v>65498</v>
      </c>
      <c r="E36" s="27" t="n">
        <f aca="false">(D36/D37)*100</f>
        <v>28.6903234001919</v>
      </c>
      <c r="F36" s="26" t="n">
        <f aca="false">'[1]PHYSICAL PIVOT'!E22</f>
        <v>96007236747.9871</v>
      </c>
      <c r="G36" s="27" t="n">
        <f aca="false">(F36/F37)*100</f>
        <v>59.7154433334724</v>
      </c>
      <c r="H36" s="26" t="n">
        <f aca="false">'[1]PHYSICAL PIVOT'!F22</f>
        <v>423621927940.445</v>
      </c>
      <c r="I36" s="27" t="n">
        <f aca="false">(H36/H37)*100</f>
        <v>56.9248532058242</v>
      </c>
      <c r="J36" s="7"/>
    </row>
    <row r="37" customFormat="false" ht="12.75" hidden="false" customHeight="false" outlineLevel="0" collapsed="false">
      <c r="A37" s="3"/>
      <c r="B37" s="3" t="s">
        <v>8</v>
      </c>
      <c r="C37" s="3"/>
      <c r="D37" s="28" t="n">
        <f aca="false">'[1]PHYSICAL PIVOT'!D23</f>
        <v>228293</v>
      </c>
      <c r="E37" s="29"/>
      <c r="F37" s="28" t="n">
        <f aca="false">'[1]PHYSICAL PIVOT'!E23</f>
        <v>160774552424.987</v>
      </c>
      <c r="G37" s="29"/>
      <c r="H37" s="28" t="n">
        <f aca="false">'[1]PHYSICAL PIVOT'!F23</f>
        <v>744177462186.417</v>
      </c>
      <c r="I37" s="29"/>
      <c r="J37" s="7"/>
    </row>
    <row r="38" customFormat="false" ht="12.75" hidden="false" customHeight="false" outlineLevel="0" collapsed="false">
      <c r="A38" s="3"/>
      <c r="B38" s="30"/>
      <c r="C38" s="30"/>
      <c r="D38" s="31"/>
      <c r="E38" s="32"/>
      <c r="F38" s="31"/>
      <c r="G38" s="32"/>
      <c r="H38" s="31"/>
      <c r="I38" s="35"/>
      <c r="J38" s="7"/>
    </row>
    <row r="39" customFormat="false" ht="12.75" hidden="false" customHeight="false" outlineLevel="0" collapsed="false">
      <c r="A39" s="20" t="str">
        <f aca="false">'[1]PHYSICAL PIVOT'!B24</f>
        <v>TEXAS</v>
      </c>
      <c r="B39" s="21" t="str">
        <f aca="false">'[1]PHYSICAL PIVOT'!C24</f>
        <v>EOL</v>
      </c>
      <c r="C39" s="21"/>
      <c r="D39" s="22" t="n">
        <f aca="false">'[1]PHYSICAL PIVOT'!D24</f>
        <v>36563</v>
      </c>
      <c r="E39" s="23" t="n">
        <f aca="false">(D39/D41)*100</f>
        <v>64.3284422393469</v>
      </c>
      <c r="F39" s="22" t="n">
        <f aca="false">'[1]PHYSICAL PIVOT'!E24</f>
        <v>5245276018</v>
      </c>
      <c r="G39" s="23" t="n">
        <f aca="false">(F39/F41)*100</f>
        <v>33.8454113686892</v>
      </c>
      <c r="H39" s="22" t="n">
        <f aca="false">'[1]PHYSICAL PIVOT'!F24</f>
        <v>8544527989.53063</v>
      </c>
      <c r="I39" s="23" t="n">
        <f aca="false">(H39/H41)*100</f>
        <v>37.3019138297489</v>
      </c>
      <c r="J39" s="7"/>
    </row>
    <row r="40" customFormat="false" ht="12.75" hidden="false" customHeight="false" outlineLevel="0" collapsed="false">
      <c r="A40" s="24"/>
      <c r="B40" s="25" t="str">
        <f aca="false">'[1]PHYSICAL PIVOT'!C25</f>
        <v>OTC</v>
      </c>
      <c r="C40" s="25"/>
      <c r="D40" s="26" t="n">
        <f aca="false">'[1]PHYSICAL PIVOT'!D25</f>
        <v>20275</v>
      </c>
      <c r="E40" s="27" t="n">
        <f aca="false">(D40/D41)*100</f>
        <v>35.6715577606531</v>
      </c>
      <c r="F40" s="26" t="n">
        <f aca="false">'[1]PHYSICAL PIVOT'!E25</f>
        <v>10252470370.3109</v>
      </c>
      <c r="G40" s="27" t="n">
        <f aca="false">(F40/F41)*100</f>
        <v>66.1545886313108</v>
      </c>
      <c r="H40" s="26" t="n">
        <f aca="false">'[1]PHYSICAL PIVOT'!F25</f>
        <v>14361878444.5442</v>
      </c>
      <c r="I40" s="27" t="n">
        <f aca="false">(H40/H41)*100</f>
        <v>62.6980861702511</v>
      </c>
      <c r="J40" s="5"/>
    </row>
    <row r="41" customFormat="false" ht="12.75" hidden="false" customHeight="false" outlineLevel="0" collapsed="false">
      <c r="A41" s="3"/>
      <c r="B41" s="3" t="s">
        <v>8</v>
      </c>
      <c r="C41" s="3"/>
      <c r="D41" s="28" t="n">
        <f aca="false">'[1]PHYSICAL PIVOT'!D26</f>
        <v>56838</v>
      </c>
      <c r="E41" s="29"/>
      <c r="F41" s="28" t="n">
        <f aca="false">'[1]PHYSICAL PIVOT'!E26</f>
        <v>15497746388.3109</v>
      </c>
      <c r="G41" s="29"/>
      <c r="H41" s="28" t="n">
        <f aca="false">'[1]PHYSICAL PIVOT'!F26</f>
        <v>22906406434.0748</v>
      </c>
      <c r="I41" s="29"/>
      <c r="J41" s="5"/>
    </row>
    <row r="42" customFormat="false" ht="12.75" hidden="false" customHeight="false" outlineLevel="0" collapsed="false">
      <c r="A42" s="3"/>
      <c r="B42" s="30"/>
      <c r="C42" s="30"/>
      <c r="D42" s="31"/>
      <c r="E42" s="40"/>
      <c r="F42" s="31"/>
      <c r="G42" s="32"/>
      <c r="H42" s="31"/>
      <c r="I42" s="33"/>
      <c r="J42" s="5"/>
    </row>
    <row r="43" customFormat="false" ht="12.75" hidden="false" customHeight="false" outlineLevel="0" collapsed="false">
      <c r="A43" s="20" t="s">
        <v>8</v>
      </c>
      <c r="B43" s="21" t="s">
        <v>9</v>
      </c>
      <c r="C43" s="21"/>
      <c r="D43" s="22" t="n">
        <f aca="false">SUM(D39,D35,D31,D27,D23,D19,D15,D11)</f>
        <v>657843</v>
      </c>
      <c r="E43" s="23" t="n">
        <f aca="false">(D43/D45)*100</f>
        <v>76.7159375163993</v>
      </c>
      <c r="F43" s="22" t="n">
        <f aca="false">SUM(F39,F35,F31,F27,F23,F19,F15,F11)</f>
        <v>111257072494.688</v>
      </c>
      <c r="G43" s="23" t="n">
        <f aca="false">(F43/F45)*100</f>
        <v>44.4023579635336</v>
      </c>
      <c r="H43" s="22" t="n">
        <f aca="false">SUM(H39,H35,H31,H27,H23,H19,H15,H11)</f>
        <v>429574068870.362</v>
      </c>
      <c r="I43" s="23" t="n">
        <f aca="false">(H43/H45)*100</f>
        <v>45.0844192971918</v>
      </c>
      <c r="J43" s="7"/>
    </row>
    <row r="44" customFormat="false" ht="12.75" hidden="false" customHeight="false" outlineLevel="0" collapsed="false">
      <c r="A44" s="24"/>
      <c r="B44" s="25" t="s">
        <v>10</v>
      </c>
      <c r="C44" s="25"/>
      <c r="D44" s="26" t="n">
        <f aca="false">SUM(D40,D36,D32,D28,D24,D20,D16,D12)</f>
        <v>199662</v>
      </c>
      <c r="E44" s="27" t="n">
        <f aca="false">(D44/D45)*100</f>
        <v>23.2840624836007</v>
      </c>
      <c r="F44" s="26" t="n">
        <f aca="false">SUM(F40,F36,F32,F28,F24,F20,F16,F12)</f>
        <v>139308612746.758</v>
      </c>
      <c r="G44" s="27" t="n">
        <f aca="false">(F44/F45)*100</f>
        <v>55.5976420364664</v>
      </c>
      <c r="H44" s="26" t="n">
        <f aca="false">SUM(H40,H36,H32,H28,H24,H20,H16,H12)</f>
        <v>523247494691.664</v>
      </c>
      <c r="I44" s="27" t="n">
        <f aca="false">(H44/H45)*100</f>
        <v>54.9155807028082</v>
      </c>
      <c r="J44" s="7"/>
    </row>
    <row r="45" customFormat="false" ht="12.75" hidden="false" customHeight="false" outlineLevel="0" collapsed="false">
      <c r="A45" s="3"/>
      <c r="B45" s="3" t="s">
        <v>8</v>
      </c>
      <c r="C45" s="3"/>
      <c r="D45" s="28" t="n">
        <f aca="false">SUM(D43:D44)</f>
        <v>857505</v>
      </c>
      <c r="E45" s="29"/>
      <c r="F45" s="28" t="n">
        <f aca="false">SUM(F43:F44)</f>
        <v>250565685241.446</v>
      </c>
      <c r="G45" s="29"/>
      <c r="H45" s="28" t="n">
        <f aca="false">SUM(H43:H44)</f>
        <v>952821563562.026</v>
      </c>
      <c r="I45" s="29"/>
      <c r="J45" s="5"/>
    </row>
    <row r="46" customFormat="false" ht="12.75" hidden="false" customHeight="false" outlineLevel="0" collapsed="false">
      <c r="A46" s="36"/>
      <c r="B46" s="39"/>
      <c r="C46" s="6"/>
      <c r="D46" s="7"/>
      <c r="E46" s="7"/>
      <c r="F46" s="6"/>
      <c r="G46" s="6"/>
      <c r="H46" s="41"/>
      <c r="I46" s="6"/>
      <c r="J46" s="34"/>
    </row>
    <row r="47" customFormat="false" ht="12.75" hidden="false" customHeight="false" outlineLevel="0" collapsed="false">
      <c r="A47" s="36"/>
      <c r="B47" s="39"/>
      <c r="C47" s="6"/>
      <c r="D47" s="7"/>
      <c r="E47" s="7"/>
      <c r="F47" s="6"/>
      <c r="G47" s="6"/>
      <c r="H47" s="7"/>
      <c r="I47" s="6"/>
      <c r="J47" s="7"/>
    </row>
    <row r="48" customFormat="false" ht="12.75" hidden="false" customHeight="false" outlineLevel="0" collapsed="false">
      <c r="A48" s="36"/>
      <c r="B48" s="39"/>
      <c r="C48" s="6"/>
      <c r="D48" s="7"/>
      <c r="E48" s="7"/>
      <c r="F48" s="6"/>
      <c r="G48" s="6"/>
      <c r="H48" s="7"/>
      <c r="I48" s="6"/>
      <c r="J48" s="7"/>
    </row>
    <row r="49" customFormat="false" ht="12.75" hidden="false" customHeight="false" outlineLevel="0" collapsed="false">
      <c r="A49" s="36"/>
      <c r="B49" s="36"/>
      <c r="C49" s="37"/>
      <c r="D49" s="14"/>
      <c r="E49" s="14"/>
      <c r="F49" s="37"/>
      <c r="G49" s="37"/>
      <c r="H49" s="38"/>
      <c r="I49" s="37"/>
      <c r="J49" s="14"/>
    </row>
    <row r="50" customFormat="false" ht="12.75" hidden="false" customHeight="false" outlineLevel="0" collapsed="false">
      <c r="A50" s="36"/>
      <c r="B50" s="36"/>
      <c r="C50" s="37"/>
      <c r="D50" s="14"/>
      <c r="E50" s="14"/>
      <c r="F50" s="37"/>
      <c r="G50" s="37"/>
      <c r="H50" s="38"/>
      <c r="I50" s="37"/>
      <c r="J50" s="14"/>
    </row>
    <row r="51" customFormat="false" ht="12.75" hidden="false" customHeight="false" outlineLevel="0" collapsed="false">
      <c r="A51" s="36"/>
      <c r="B51" s="39"/>
      <c r="C51" s="6"/>
      <c r="D51" s="7"/>
      <c r="E51" s="7"/>
      <c r="F51" s="6"/>
      <c r="G51" s="6"/>
      <c r="H51" s="7"/>
      <c r="I51" s="6"/>
      <c r="J51" s="7"/>
    </row>
    <row r="52" customFormat="false" ht="12.75" hidden="false" customHeight="false" outlineLevel="0" collapsed="false">
      <c r="A52" s="39"/>
      <c r="B52" s="39"/>
      <c r="C52" s="6"/>
      <c r="D52" s="7"/>
      <c r="E52" s="7"/>
      <c r="F52" s="6"/>
      <c r="G52" s="6"/>
      <c r="H52" s="7"/>
      <c r="I52" s="6"/>
      <c r="J52" s="7"/>
    </row>
    <row r="53" customFormat="false" ht="12.75" hidden="false" customHeight="false" outlineLevel="0" collapsed="false">
      <c r="A53" s="3"/>
      <c r="B53" s="3"/>
      <c r="C53" s="37"/>
      <c r="D53" s="14"/>
      <c r="E53" s="14"/>
      <c r="F53" s="37"/>
      <c r="G53" s="37"/>
      <c r="H53" s="38"/>
      <c r="I53" s="37"/>
      <c r="J53" s="3"/>
    </row>
  </sheetData>
  <mergeCells count="4">
    <mergeCell ref="A1:I1"/>
    <mergeCell ref="A2:I2"/>
    <mergeCell ref="A3:I3"/>
    <mergeCell ref="A4:I4"/>
  </mergeCells>
  <printOptions headings="false" gridLines="false" gridLinesSet="true" horizontalCentered="true" verticalCentered="false"/>
  <pageMargins left="0.5" right="0.5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&amp;L&amp;8O:\EOL\SHANKMAN\&amp;F
&amp;A&amp;R&amp;8&amp;D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2001-06-07T15:41:40Z</dcterms:created>
  <dc:creator>ajohnson</dc:creator>
  <dc:description/>
  <dc:language>en-US</dc:language>
  <cp:lastModifiedBy>ajohnson</cp:lastModifiedBy>
  <dcterms:modified xsi:type="dcterms:W3CDTF">2001-06-07T15:43:09Z</dcterms:modified>
  <cp:revision>0</cp:revision>
  <dc:subject/>
  <dc:title/>
</cp:coreProperties>
</file>