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&amp; FINANCIAL" sheetId="1" state="visible" r:id="rId3"/>
    <sheet name="FINANCIAL" sheetId="2" state="visible" r:id="rId4"/>
    <sheet name="PHYSICAL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<sst xmlns="http://schemas.openxmlformats.org/spreadsheetml/2006/main" count="61" uniqueCount="14">
  <si>
    <t xml:space="preserve">ENRON North American Gas - EOL vs NON-EOL Analysis</t>
  </si>
  <si>
    <t xml:space="preserve">PHYSICAL + FINANCIAL</t>
  </si>
  <si>
    <t xml:space="preserve">As of May 23, 2001</t>
  </si>
  <si>
    <t xml:space="preserve">LTD</t>
  </si>
  <si>
    <t xml:space="preserve">REGION</t>
  </si>
  <si>
    <t xml:space="preserve">% OF TOTAL DEAL COUNT</t>
  </si>
  <si>
    <t xml:space="preserve">% OF TOTAL VOLUME</t>
  </si>
  <si>
    <t xml:space="preserve">% OF TOTAL NOTIONAL VALUE</t>
  </si>
  <si>
    <t xml:space="preserve">TOTAL</t>
  </si>
  <si>
    <t xml:space="preserve">EOL</t>
  </si>
  <si>
    <t xml:space="preserve">NON-EOL</t>
  </si>
  <si>
    <t xml:space="preserve">FINANCIAL</t>
  </si>
  <si>
    <t xml:space="preserve">PHYSICAL</t>
  </si>
  <si>
    <t xml:space="preserve">G-DAILY-EST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</si>
</sst>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#,##0"/>
    <numFmt numFmtId="169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2301/DEAL%20BREAKDOWN%20ANALYSIS%2005-2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&amp; FINANCIAL"/>
      <sheetName val="FINANCIAL"/>
      <sheetName val="PHYSICAL"/>
      <sheetName val="PHYSICAL+FINANCIAL PIVOT "/>
      <sheetName val="FINANCIAL PIVOT"/>
      <sheetName val="PHYSICAL PIVOT"/>
      <sheetName val="NA GAS DATA"/>
    </sheetNames>
    <sheetDataSet>
      <sheetData sheetId="0"/>
      <sheetData sheetId="1"/>
      <sheetData sheetId="2"/>
      <sheetData sheetId="3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174414</v>
          </cell>
          <cell r="E6">
            <v>13498952792</v>
          </cell>
          <cell r="F6">
            <v>16782521064.1551</v>
          </cell>
        </row>
        <row r="7">
          <cell r="C7" t="str">
            <v>OTC</v>
          </cell>
          <cell r="D7">
            <v>27392</v>
          </cell>
          <cell r="E7">
            <v>8326947025.70701</v>
          </cell>
          <cell r="F7">
            <v>25659852684.298</v>
          </cell>
        </row>
        <row r="8">
          <cell r="D8">
            <v>201806</v>
          </cell>
          <cell r="E8">
            <v>21825899817.707</v>
          </cell>
          <cell r="F8">
            <v>42442373748.4531</v>
          </cell>
        </row>
        <row r="9">
          <cell r="B9" t="str">
            <v>EAST</v>
          </cell>
          <cell r="C9" t="str">
            <v>EOL</v>
          </cell>
          <cell r="D9">
            <v>152618</v>
          </cell>
          <cell r="E9">
            <v>11613432734.6331</v>
          </cell>
          <cell r="F9">
            <v>21859604377.6477</v>
          </cell>
        </row>
        <row r="10">
          <cell r="C10" t="str">
            <v>OTC</v>
          </cell>
          <cell r="D10">
            <v>45288</v>
          </cell>
          <cell r="E10">
            <v>12643107900.1874</v>
          </cell>
          <cell r="F10">
            <v>25934173875.0626</v>
          </cell>
        </row>
        <row r="11">
          <cell r="D11">
            <v>197906</v>
          </cell>
          <cell r="E11">
            <v>24256540634.8205</v>
          </cell>
          <cell r="F11">
            <v>47793778252.7103</v>
          </cell>
        </row>
        <row r="12">
          <cell r="B12" t="str">
            <v>ECC-CANADA WEST</v>
          </cell>
          <cell r="C12" t="str">
            <v>EOL</v>
          </cell>
          <cell r="D12">
            <v>70277</v>
          </cell>
          <cell r="E12">
            <v>7207195377.04291</v>
          </cell>
          <cell r="F12">
            <v>20152634336.7124</v>
          </cell>
        </row>
        <row r="13">
          <cell r="C13" t="str">
            <v>OTC</v>
          </cell>
          <cell r="D13">
            <v>30141</v>
          </cell>
          <cell r="E13">
            <v>8236189266.42457</v>
          </cell>
          <cell r="F13">
            <v>20332986985.6172</v>
          </cell>
        </row>
        <row r="14">
          <cell r="D14">
            <v>100418</v>
          </cell>
          <cell r="E14">
            <v>15443384643.4675</v>
          </cell>
          <cell r="F14">
            <v>40485621322.3296</v>
          </cell>
        </row>
        <row r="15">
          <cell r="B15" t="str">
            <v>ENA-CANADA EAST</v>
          </cell>
          <cell r="C15" t="str">
            <v>EOL</v>
          </cell>
          <cell r="D15">
            <v>12559</v>
          </cell>
          <cell r="E15">
            <v>1124871798.491</v>
          </cell>
          <cell r="F15">
            <v>4111172445.09223</v>
          </cell>
        </row>
        <row r="16">
          <cell r="C16" t="str">
            <v>OTC</v>
          </cell>
          <cell r="D16">
            <v>3322</v>
          </cell>
          <cell r="E16">
            <v>713284947.018721</v>
          </cell>
          <cell r="F16">
            <v>2632116511.34</v>
          </cell>
        </row>
        <row r="17">
          <cell r="D17">
            <v>15881</v>
          </cell>
          <cell r="E17">
            <v>1838156745.50972</v>
          </cell>
          <cell r="F17">
            <v>6743288956.43223</v>
          </cell>
        </row>
        <row r="18">
          <cell r="B18" t="str">
            <v>G-DAILY-EST</v>
          </cell>
          <cell r="C18" t="str">
            <v>EOL</v>
          </cell>
          <cell r="D18">
            <v>30798</v>
          </cell>
          <cell r="E18">
            <v>6633131853</v>
          </cell>
          <cell r="F18">
            <v>35239679892.6363</v>
          </cell>
        </row>
        <row r="19">
          <cell r="C19" t="str">
            <v>OTC</v>
          </cell>
          <cell r="D19">
            <v>5042</v>
          </cell>
          <cell r="E19">
            <v>2090471707.111</v>
          </cell>
          <cell r="F19">
            <v>9206365357.63964</v>
          </cell>
        </row>
        <row r="20">
          <cell r="D20">
            <v>35840</v>
          </cell>
          <cell r="E20">
            <v>8723603560.111</v>
          </cell>
          <cell r="F20">
            <v>44446045250.2759</v>
          </cell>
        </row>
        <row r="21">
          <cell r="B21" t="str">
            <v>NG-PRICE</v>
          </cell>
          <cell r="C21" t="str">
            <v>EOL</v>
          </cell>
          <cell r="D21">
            <v>156006</v>
          </cell>
          <cell r="E21">
            <v>61443109017</v>
          </cell>
          <cell r="F21">
            <v>307075402780.421</v>
          </cell>
        </row>
        <row r="22">
          <cell r="C22" t="str">
            <v>OTC</v>
          </cell>
          <cell r="D22">
            <v>63376</v>
          </cell>
          <cell r="E22">
            <v>92284711182.9871</v>
          </cell>
          <cell r="F22">
            <v>408640744516.196</v>
          </cell>
        </row>
        <row r="23">
          <cell r="D23">
            <v>219382</v>
          </cell>
          <cell r="E23">
            <v>153727820199.987</v>
          </cell>
          <cell r="F23">
            <v>715716147296.618</v>
          </cell>
        </row>
        <row r="24">
          <cell r="B24" t="str">
            <v>TEXAS</v>
          </cell>
          <cell r="C24" t="str">
            <v>EOL</v>
          </cell>
          <cell r="D24">
            <v>21167</v>
          </cell>
          <cell r="E24">
            <v>3637844922</v>
          </cell>
          <cell r="F24">
            <v>6739836194.44306</v>
          </cell>
        </row>
        <row r="25">
          <cell r="C25" t="str">
            <v>OTC</v>
          </cell>
          <cell r="D25">
            <v>16957</v>
          </cell>
          <cell r="E25">
            <v>8090556585.83992</v>
          </cell>
          <cell r="F25">
            <v>13421562578.3449</v>
          </cell>
        </row>
        <row r="26">
          <cell r="D26">
            <v>38124</v>
          </cell>
          <cell r="E26">
            <v>11728401507.8399</v>
          </cell>
          <cell r="F26">
            <v>20161398772.7879</v>
          </cell>
        </row>
        <row r="27">
          <cell r="B27" t="str">
            <v>WEST</v>
          </cell>
          <cell r="C27" t="str">
            <v>EOL</v>
          </cell>
          <cell r="D27">
            <v>120036</v>
          </cell>
          <cell r="E27">
            <v>16541615397.5</v>
          </cell>
          <cell r="F27">
            <v>25223379219.8166</v>
          </cell>
        </row>
        <row r="28">
          <cell r="C28" t="str">
            <v>OTC</v>
          </cell>
          <cell r="D28">
            <v>32008</v>
          </cell>
          <cell r="E28">
            <v>15798606153.499</v>
          </cell>
          <cell r="F28">
            <v>29083285542.0225</v>
          </cell>
        </row>
        <row r="29">
          <cell r="D29">
            <v>152044</v>
          </cell>
          <cell r="E29">
            <v>32340221550.999</v>
          </cell>
          <cell r="F29">
            <v>54306664761.8392</v>
          </cell>
        </row>
      </sheetData>
      <sheetData sheetId="4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174414</v>
          </cell>
          <cell r="E6">
            <v>13498952792</v>
          </cell>
          <cell r="F6">
            <v>16782521064.1551</v>
          </cell>
        </row>
        <row r="7">
          <cell r="C7" t="str">
            <v>OTC</v>
          </cell>
          <cell r="D7">
            <v>27392</v>
          </cell>
          <cell r="E7">
            <v>8326947025.70701</v>
          </cell>
          <cell r="F7">
            <v>25659852684.298</v>
          </cell>
        </row>
        <row r="8">
          <cell r="D8">
            <v>201806</v>
          </cell>
          <cell r="E8">
            <v>21825899817.707</v>
          </cell>
          <cell r="F8">
            <v>42442373748.4531</v>
          </cell>
        </row>
        <row r="9">
          <cell r="B9" t="str">
            <v>EAST</v>
          </cell>
          <cell r="C9" t="str">
            <v>EOL</v>
          </cell>
          <cell r="D9">
            <v>152618</v>
          </cell>
          <cell r="E9">
            <v>11613432734.6331</v>
          </cell>
          <cell r="F9">
            <v>21859604377.6477</v>
          </cell>
        </row>
        <row r="10">
          <cell r="C10" t="str">
            <v>OTC</v>
          </cell>
          <cell r="D10">
            <v>45288</v>
          </cell>
          <cell r="E10">
            <v>12643107900.1874</v>
          </cell>
          <cell r="F10">
            <v>25934173875.0626</v>
          </cell>
        </row>
        <row r="11">
          <cell r="D11">
            <v>197906</v>
          </cell>
          <cell r="E11">
            <v>24256540634.8205</v>
          </cell>
          <cell r="F11">
            <v>47793778252.7103</v>
          </cell>
        </row>
        <row r="12">
          <cell r="B12" t="str">
            <v>ECC-CANADA WEST</v>
          </cell>
          <cell r="C12" t="str">
            <v>EOL</v>
          </cell>
          <cell r="D12">
            <v>70277</v>
          </cell>
          <cell r="E12">
            <v>7207195377.04291</v>
          </cell>
          <cell r="F12">
            <v>20152634336.7124</v>
          </cell>
        </row>
        <row r="13">
          <cell r="C13" t="str">
            <v>OTC</v>
          </cell>
          <cell r="D13">
            <v>30141</v>
          </cell>
          <cell r="E13">
            <v>8236189266.42457</v>
          </cell>
          <cell r="F13">
            <v>20332986985.6172</v>
          </cell>
        </row>
        <row r="14">
          <cell r="D14">
            <v>100418</v>
          </cell>
          <cell r="E14">
            <v>15443384643.4675</v>
          </cell>
          <cell r="F14">
            <v>40485621322.3296</v>
          </cell>
        </row>
        <row r="15">
          <cell r="B15" t="str">
            <v>ENA-CANADA EAST</v>
          </cell>
          <cell r="C15" t="str">
            <v>EOL</v>
          </cell>
          <cell r="D15">
            <v>12559</v>
          </cell>
          <cell r="E15">
            <v>1124871798.491</v>
          </cell>
          <cell r="F15">
            <v>4111172445.09223</v>
          </cell>
        </row>
        <row r="16">
          <cell r="C16" t="str">
            <v>OTC</v>
          </cell>
          <cell r="D16">
            <v>3322</v>
          </cell>
          <cell r="E16">
            <v>713284947.018721</v>
          </cell>
          <cell r="F16">
            <v>2632116511.34</v>
          </cell>
        </row>
        <row r="17">
          <cell r="D17">
            <v>15881</v>
          </cell>
          <cell r="E17">
            <v>1838156745.50972</v>
          </cell>
          <cell r="F17">
            <v>6743288956.43223</v>
          </cell>
        </row>
        <row r="18">
          <cell r="B18" t="str">
            <v>G-DAILY-EST</v>
          </cell>
          <cell r="C18" t="str">
            <v>EOL</v>
          </cell>
          <cell r="D18">
            <v>30798</v>
          </cell>
          <cell r="E18">
            <v>6633131853</v>
          </cell>
          <cell r="F18">
            <v>35239679892.6363</v>
          </cell>
        </row>
        <row r="19">
          <cell r="C19" t="str">
            <v>OTC</v>
          </cell>
          <cell r="D19">
            <v>5042</v>
          </cell>
          <cell r="E19">
            <v>2090471707.111</v>
          </cell>
          <cell r="F19">
            <v>9206365357.63964</v>
          </cell>
        </row>
        <row r="20">
          <cell r="D20">
            <v>35840</v>
          </cell>
          <cell r="E20">
            <v>8723603560.111</v>
          </cell>
          <cell r="F20">
            <v>44446045250.2759</v>
          </cell>
        </row>
        <row r="21">
          <cell r="B21" t="str">
            <v>NG-PRICE</v>
          </cell>
          <cell r="C21" t="str">
            <v>EOL</v>
          </cell>
          <cell r="D21">
            <v>156006</v>
          </cell>
          <cell r="E21">
            <v>61443109017</v>
          </cell>
          <cell r="F21">
            <v>307075402780.421</v>
          </cell>
        </row>
        <row r="22">
          <cell r="C22" t="str">
            <v>OTC</v>
          </cell>
          <cell r="D22">
            <v>63376</v>
          </cell>
          <cell r="E22">
            <v>92284711182.9871</v>
          </cell>
          <cell r="F22">
            <v>408640744516.196</v>
          </cell>
        </row>
        <row r="23">
          <cell r="D23">
            <v>219382</v>
          </cell>
          <cell r="E23">
            <v>153727820199.987</v>
          </cell>
          <cell r="F23">
            <v>715716147296.618</v>
          </cell>
        </row>
        <row r="24">
          <cell r="B24" t="str">
            <v>TEXAS</v>
          </cell>
          <cell r="C24" t="str">
            <v>EOL</v>
          </cell>
          <cell r="D24">
            <v>21167</v>
          </cell>
          <cell r="E24">
            <v>3637844922</v>
          </cell>
          <cell r="F24">
            <v>6739836194.44306</v>
          </cell>
        </row>
        <row r="25">
          <cell r="C25" t="str">
            <v>OTC</v>
          </cell>
          <cell r="D25">
            <v>16957</v>
          </cell>
          <cell r="E25">
            <v>8090556585.83992</v>
          </cell>
          <cell r="F25">
            <v>13421562578.3449</v>
          </cell>
        </row>
        <row r="26">
          <cell r="D26">
            <v>38124</v>
          </cell>
          <cell r="E26">
            <v>11728401507.8399</v>
          </cell>
          <cell r="F26">
            <v>20161398772.7879</v>
          </cell>
        </row>
        <row r="27">
          <cell r="B27" t="str">
            <v>WEST</v>
          </cell>
          <cell r="C27" t="str">
            <v>EOL</v>
          </cell>
          <cell r="D27">
            <v>120036</v>
          </cell>
          <cell r="E27">
            <v>16541615397.5</v>
          </cell>
          <cell r="F27">
            <v>25223379219.8166</v>
          </cell>
        </row>
        <row r="28">
          <cell r="C28" t="str">
            <v>OTC</v>
          </cell>
          <cell r="D28">
            <v>32008</v>
          </cell>
          <cell r="E28">
            <v>15798606153.499</v>
          </cell>
          <cell r="F28">
            <v>29083285542.0225</v>
          </cell>
        </row>
        <row r="29">
          <cell r="D29">
            <v>152044</v>
          </cell>
          <cell r="E29">
            <v>32340221550.999</v>
          </cell>
          <cell r="F29">
            <v>54306664761.8392</v>
          </cell>
        </row>
      </sheetData>
      <sheetData sheetId="5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174414</v>
          </cell>
          <cell r="E6">
            <v>13498952792</v>
          </cell>
          <cell r="F6">
            <v>16782521064.1551</v>
          </cell>
        </row>
        <row r="7">
          <cell r="C7" t="str">
            <v>OTC</v>
          </cell>
          <cell r="D7">
            <v>27392</v>
          </cell>
          <cell r="E7">
            <v>8326947025.70701</v>
          </cell>
          <cell r="F7">
            <v>25659852684.298</v>
          </cell>
        </row>
        <row r="8">
          <cell r="D8">
            <v>201806</v>
          </cell>
          <cell r="E8">
            <v>21825899817.707</v>
          </cell>
          <cell r="F8">
            <v>42442373748.4531</v>
          </cell>
        </row>
        <row r="9">
          <cell r="B9" t="str">
            <v>EAST</v>
          </cell>
          <cell r="C9" t="str">
            <v>EOL</v>
          </cell>
          <cell r="D9">
            <v>152618</v>
          </cell>
          <cell r="E9">
            <v>11613432734.6331</v>
          </cell>
          <cell r="F9">
            <v>21859604377.6477</v>
          </cell>
        </row>
        <row r="10">
          <cell r="C10" t="str">
            <v>OTC</v>
          </cell>
          <cell r="D10">
            <v>45288</v>
          </cell>
          <cell r="E10">
            <v>12643107900.1874</v>
          </cell>
          <cell r="F10">
            <v>25934173875.0626</v>
          </cell>
        </row>
        <row r="11">
          <cell r="D11">
            <v>197906</v>
          </cell>
          <cell r="E11">
            <v>24256540634.8205</v>
          </cell>
          <cell r="F11">
            <v>47793778252.7103</v>
          </cell>
        </row>
        <row r="12">
          <cell r="B12" t="str">
            <v>ECC-CANADA WEST</v>
          </cell>
          <cell r="C12" t="str">
            <v>EOL</v>
          </cell>
          <cell r="D12">
            <v>70277</v>
          </cell>
          <cell r="E12">
            <v>7207195377.04291</v>
          </cell>
          <cell r="F12">
            <v>20152634336.7124</v>
          </cell>
        </row>
        <row r="13">
          <cell r="C13" t="str">
            <v>OTC</v>
          </cell>
          <cell r="D13">
            <v>30141</v>
          </cell>
          <cell r="E13">
            <v>8236189266.42457</v>
          </cell>
          <cell r="F13">
            <v>20332986985.6172</v>
          </cell>
        </row>
        <row r="14">
          <cell r="D14">
            <v>100418</v>
          </cell>
          <cell r="E14">
            <v>15443384643.4675</v>
          </cell>
          <cell r="F14">
            <v>40485621322.3296</v>
          </cell>
        </row>
        <row r="15">
          <cell r="B15" t="str">
            <v>ENA-CANADA EAST</v>
          </cell>
          <cell r="C15" t="str">
            <v>EOL</v>
          </cell>
          <cell r="D15">
            <v>12559</v>
          </cell>
          <cell r="E15">
            <v>1124871798.491</v>
          </cell>
          <cell r="F15">
            <v>4111172445.09223</v>
          </cell>
        </row>
        <row r="16">
          <cell r="C16" t="str">
            <v>OTC</v>
          </cell>
          <cell r="D16">
            <v>3322</v>
          </cell>
          <cell r="E16">
            <v>713284947.018721</v>
          </cell>
          <cell r="F16">
            <v>2632116511.34</v>
          </cell>
        </row>
        <row r="17">
          <cell r="D17">
            <v>15881</v>
          </cell>
          <cell r="E17">
            <v>1838156745.50972</v>
          </cell>
          <cell r="F17">
            <v>6743288956.43223</v>
          </cell>
        </row>
        <row r="18">
          <cell r="B18" t="str">
            <v>G-DAILY-EST</v>
          </cell>
          <cell r="C18" t="str">
            <v>EOL</v>
          </cell>
          <cell r="D18">
            <v>30798</v>
          </cell>
          <cell r="E18">
            <v>6633131853</v>
          </cell>
          <cell r="F18">
            <v>35239679892.6363</v>
          </cell>
        </row>
        <row r="19">
          <cell r="C19" t="str">
            <v>OTC</v>
          </cell>
          <cell r="D19">
            <v>5042</v>
          </cell>
          <cell r="E19">
            <v>2090471707.111</v>
          </cell>
          <cell r="F19">
            <v>9206365357.63964</v>
          </cell>
        </row>
        <row r="20">
          <cell r="D20">
            <v>35840</v>
          </cell>
          <cell r="E20">
            <v>8723603560.111</v>
          </cell>
          <cell r="F20">
            <v>44446045250.2759</v>
          </cell>
        </row>
        <row r="21">
          <cell r="B21" t="str">
            <v>NG-PRICE</v>
          </cell>
          <cell r="C21" t="str">
            <v>EOL</v>
          </cell>
          <cell r="D21">
            <v>156006</v>
          </cell>
          <cell r="E21">
            <v>61443109017</v>
          </cell>
          <cell r="F21">
            <v>307075402780.421</v>
          </cell>
        </row>
        <row r="22">
          <cell r="C22" t="str">
            <v>OTC</v>
          </cell>
          <cell r="D22">
            <v>63376</v>
          </cell>
          <cell r="E22">
            <v>92284711182.9871</v>
          </cell>
          <cell r="F22">
            <v>408640744516.196</v>
          </cell>
        </row>
        <row r="23">
          <cell r="D23">
            <v>219382</v>
          </cell>
          <cell r="E23">
            <v>153727820199.987</v>
          </cell>
          <cell r="F23">
            <v>715716147296.618</v>
          </cell>
        </row>
        <row r="24">
          <cell r="B24" t="str">
            <v>TEXAS</v>
          </cell>
          <cell r="C24" t="str">
            <v>EOL</v>
          </cell>
          <cell r="D24">
            <v>21167</v>
          </cell>
          <cell r="E24">
            <v>3637844922</v>
          </cell>
          <cell r="F24">
            <v>6739836194.44306</v>
          </cell>
        </row>
        <row r="25">
          <cell r="C25" t="str">
            <v>OTC</v>
          </cell>
          <cell r="D25">
            <v>16957</v>
          </cell>
          <cell r="E25">
            <v>8090556585.83992</v>
          </cell>
          <cell r="F25">
            <v>13421562578.3449</v>
          </cell>
        </row>
        <row r="26">
          <cell r="D26">
            <v>38124</v>
          </cell>
          <cell r="E26">
            <v>11728401507.8399</v>
          </cell>
          <cell r="F26">
            <v>20161398772.7879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2.85"/>
    <col collapsed="false" customWidth="true" hidden="false" outlineLevel="0" max="3" min="3" style="0" width="7.85"/>
    <col collapsed="false" customWidth="true" hidden="false" outlineLevel="0" max="4" min="4" style="0" width="20.13"/>
    <col collapsed="false" customWidth="true" hidden="false" outlineLevel="0" max="5" min="5" style="0" width="16.13"/>
    <col collapsed="false" customWidth="true" hidden="false" outlineLevel="0" max="6" min="6" style="0" width="25.13"/>
    <col collapsed="false" customWidth="true" hidden="false" outlineLevel="0" max="7" min="7" style="0" width="15.7"/>
    <col collapsed="false" customWidth="true" hidden="false" outlineLevel="0" max="8" min="8" style="0" width="19.56"/>
    <col collapsed="false" customWidth="true" hidden="false" outlineLevel="0" max="9" min="9" style="0" width="20.85"/>
    <col collapsed="false" customWidth="true" hidden="false" outlineLevel="0" max="10" min="10" style="0" width="22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3"/>
      <c r="B6" s="3"/>
      <c r="C6" s="3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'[1]PHYSICAL+FINANCIAL PIVOT '!B5</f>
        <v>REGION</v>
      </c>
      <c r="C9" s="11"/>
      <c r="D9" s="12" t="str">
        <f aca="false">'[1]PHYSICAL+FINANCIAL PIVOT '!D5</f>
        <v>Sum of DEALS</v>
      </c>
      <c r="E9" s="12" t="s">
        <v>5</v>
      </c>
      <c r="F9" s="12" t="str">
        <f aca="false">'[1]PHYSICAL+FINANCIAL PIVOT '!E5</f>
        <v>Sum of VOLUME2</v>
      </c>
      <c r="G9" s="12" t="s">
        <v>6</v>
      </c>
      <c r="H9" s="13" t="str">
        <f aca="false">'[1]PHYSICAL+FINANCIAL PIVOT '!F5</f>
        <v>Sum of VALUE</v>
      </c>
      <c r="I9" s="12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'[1]PHYSICAL+FINANCIAL PIVOT '!B6</f>
        <v>CENTRAL</v>
      </c>
      <c r="B11" s="21" t="str">
        <f aca="false">'[1]PHYSICAL+FINANCIAL PIVOT '!C6</f>
        <v>EOL</v>
      </c>
      <c r="C11" s="21"/>
      <c r="D11" s="22" t="n">
        <f aca="false">'[1]PHYSICAL+FINANCIAL PIVOT '!D6</f>
        <v>174414</v>
      </c>
      <c r="E11" s="23" t="n">
        <f aca="false">(D11/D13)*100</f>
        <v>86.426568090146</v>
      </c>
      <c r="F11" s="22" t="n">
        <f aca="false">'[1]PHYSICAL+FINANCIAL PIVOT '!E6</f>
        <v>13498952792</v>
      </c>
      <c r="G11" s="23" t="n">
        <f aca="false">(F11/F13)*100</f>
        <v>61.8483219695186</v>
      </c>
      <c r="H11" s="22" t="n">
        <f aca="false">'[1]PHYSICAL+FINANCIAL PIVOT '!F6</f>
        <v>16782521064.1551</v>
      </c>
      <c r="I11" s="23" t="n">
        <f aca="false">(H11/H13)*100</f>
        <v>39.5419001859357</v>
      </c>
      <c r="J11" s="7"/>
    </row>
    <row r="12" customFormat="false" ht="12.75" hidden="false" customHeight="false" outlineLevel="0" collapsed="false">
      <c r="A12" s="24"/>
      <c r="B12" s="25" t="str">
        <f aca="false">'[1]PHYSICAL+FINANCIAL PIVOT '!C7</f>
        <v>OTC</v>
      </c>
      <c r="C12" s="25"/>
      <c r="D12" s="26" t="n">
        <f aca="false">'[1]PHYSICAL+FINANCIAL PIVOT '!D7</f>
        <v>27392</v>
      </c>
      <c r="E12" s="27" t="n">
        <f aca="false">(D12/D13)*100</f>
        <v>13.573431909854</v>
      </c>
      <c r="F12" s="26" t="n">
        <f aca="false">'[1]PHYSICAL+FINANCIAL PIVOT '!E7</f>
        <v>8326947025.70701</v>
      </c>
      <c r="G12" s="27" t="n">
        <f aca="false">(F12/F13)*100</f>
        <v>38.1516780304814</v>
      </c>
      <c r="H12" s="26" t="n">
        <f aca="false">'[1]PHYSICAL+FINANCIAL PIVOT '!F7</f>
        <v>25659852684.298</v>
      </c>
      <c r="I12" s="27" t="n">
        <f aca="false">(H12/H13)*100</f>
        <v>60.4580998140643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'[1]PHYSICAL+FINANCIAL PIVOT '!D8</f>
        <v>201806</v>
      </c>
      <c r="E13" s="29"/>
      <c r="F13" s="28" t="n">
        <f aca="false">'[1]PHYSICAL+FINANCIAL PIVOT '!E8</f>
        <v>21825899817.707</v>
      </c>
      <c r="G13" s="29"/>
      <c r="H13" s="28" t="n">
        <f aca="false">'[1]PHYSICAL+FINANCIAL PIVOT '!F8</f>
        <v>42442373748.4531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'[1]PHYSICAL+FINANCIAL PIVOT '!B9</f>
        <v>EAST</v>
      </c>
      <c r="B15" s="21" t="str">
        <f aca="false">'[1]PHYSICAL+FINANCIAL PIVOT '!C9</f>
        <v>EOL</v>
      </c>
      <c r="C15" s="21"/>
      <c r="D15" s="22" t="n">
        <f aca="false">'[1]PHYSICAL+FINANCIAL PIVOT '!D9</f>
        <v>152618</v>
      </c>
      <c r="E15" s="23" t="n">
        <f aca="false">(D15/D17)*100</f>
        <v>77.1164088001374</v>
      </c>
      <c r="F15" s="22" t="n">
        <f aca="false">'[1]PHYSICAL+FINANCIAL PIVOT '!E9</f>
        <v>11613432734.6331</v>
      </c>
      <c r="G15" s="23" t="n">
        <f aca="false">(F15/F17)*100</f>
        <v>47.8775308873265</v>
      </c>
      <c r="H15" s="22" t="n">
        <f aca="false">'[1]PHYSICAL+FINANCIAL PIVOT '!F9</f>
        <v>21859604377.6477</v>
      </c>
      <c r="I15" s="23" t="n">
        <f aca="false">(H15/H17)*100</f>
        <v>45.7373431789902</v>
      </c>
      <c r="J15" s="5"/>
    </row>
    <row r="16" customFormat="false" ht="12.75" hidden="false" customHeight="false" outlineLevel="0" collapsed="false">
      <c r="A16" s="24"/>
      <c r="B16" s="25" t="str">
        <f aca="false">'[1]PHYSICAL+FINANCIAL PIVOT '!C10</f>
        <v>OTC</v>
      </c>
      <c r="C16" s="25"/>
      <c r="D16" s="26" t="n">
        <f aca="false">'[1]PHYSICAL+FINANCIAL PIVOT '!D10</f>
        <v>45288</v>
      </c>
      <c r="E16" s="27" t="n">
        <f aca="false">(D16/D17)*100</f>
        <v>22.8835911998626</v>
      </c>
      <c r="F16" s="26" t="n">
        <f aca="false">'[1]PHYSICAL+FINANCIAL PIVOT '!E10</f>
        <v>12643107900.1874</v>
      </c>
      <c r="G16" s="27" t="n">
        <f aca="false">(F16/F17)*100</f>
        <v>52.1224691126735</v>
      </c>
      <c r="H16" s="26" t="n">
        <f aca="false">'[1]PHYSICAL+FINANCIAL PIVOT '!F10</f>
        <v>25934173875.0626</v>
      </c>
      <c r="I16" s="27" t="n">
        <f aca="false">(H16/H17)*100</f>
        <v>54.2626568210098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'[1]PHYSICAL+FINANCIAL PIVOT '!D11</f>
        <v>197906</v>
      </c>
      <c r="E17" s="29"/>
      <c r="F17" s="28" t="n">
        <f aca="false">'[1]PHYSICAL+FINANCIAL PIVOT '!E11</f>
        <v>24256540634.8205</v>
      </c>
      <c r="G17" s="29"/>
      <c r="H17" s="28" t="n">
        <f aca="false">'[1]PHYSICAL+FINANCIAL PIVOT '!F11</f>
        <v>47793778252.7103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'[1]PHYSICAL+FINANCIAL PIVOT '!B12</f>
        <v>ECC-CANADA WEST</v>
      </c>
      <c r="B19" s="21" t="str">
        <f aca="false">'[1]PHYSICAL+FINANCIAL PIVOT '!C12</f>
        <v>EOL</v>
      </c>
      <c r="C19" s="21"/>
      <c r="D19" s="22" t="n">
        <f aca="false">'[1]PHYSICAL+FINANCIAL PIVOT '!D12</f>
        <v>70277</v>
      </c>
      <c r="E19" s="23" t="n">
        <f aca="false">(D19/D21)*100</f>
        <v>69.9844649365652</v>
      </c>
      <c r="F19" s="22" t="n">
        <f aca="false">'[1]PHYSICAL+FINANCIAL PIVOT '!E12</f>
        <v>7207195377.04291</v>
      </c>
      <c r="G19" s="23" t="n">
        <f aca="false">(F19/F21)*100</f>
        <v>46.6684962100684</v>
      </c>
      <c r="H19" s="22" t="n">
        <f aca="false">'[1]PHYSICAL+FINANCIAL PIVOT '!F12</f>
        <v>20152634336.7124</v>
      </c>
      <c r="I19" s="23" t="n">
        <f aca="false">(H19/H21)*100</f>
        <v>49.777263330765</v>
      </c>
      <c r="J19" s="7"/>
    </row>
    <row r="20" customFormat="false" ht="12.75" hidden="false" customHeight="false" outlineLevel="0" collapsed="false">
      <c r="A20" s="24"/>
      <c r="B20" s="25" t="str">
        <f aca="false">'[1]PHYSICAL+FINANCIAL PIVOT '!C13</f>
        <v>OTC</v>
      </c>
      <c r="C20" s="25"/>
      <c r="D20" s="26" t="n">
        <f aca="false">'[1]PHYSICAL+FINANCIAL PIVOT '!D13</f>
        <v>30141</v>
      </c>
      <c r="E20" s="27" t="n">
        <f aca="false">(D20/D21)*100</f>
        <v>30.0155350634348</v>
      </c>
      <c r="F20" s="26" t="n">
        <f aca="false">'[1]PHYSICAL+FINANCIAL PIVOT '!E13</f>
        <v>8236189266.42457</v>
      </c>
      <c r="G20" s="27" t="n">
        <f aca="false">(F20/F21)*100</f>
        <v>53.3315037899316</v>
      </c>
      <c r="H20" s="26" t="n">
        <f aca="false">'[1]PHYSICAL+FINANCIAL PIVOT '!F13</f>
        <v>20332986985.6172</v>
      </c>
      <c r="I20" s="27" t="n">
        <f aca="false">(H20/H21)*100</f>
        <v>50.222736669235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'[1]PHYSICAL+FINANCIAL PIVOT '!D14</f>
        <v>100418</v>
      </c>
      <c r="E21" s="29"/>
      <c r="F21" s="28" t="n">
        <f aca="false">'[1]PHYSICAL+FINANCIAL PIVOT '!E14</f>
        <v>15443384643.4675</v>
      </c>
      <c r="G21" s="29"/>
      <c r="H21" s="28" t="n">
        <f aca="false">'[1]PHYSICAL+FINANCIAL PIVOT '!F14</f>
        <v>40485621322.3296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'[1]PHYSICAL+FINANCIAL PIVOT '!B15</f>
        <v>ENA-CANADA EAST</v>
      </c>
      <c r="B23" s="21" t="str">
        <f aca="false">'[1]PHYSICAL+FINANCIAL PIVOT '!C15</f>
        <v>EOL</v>
      </c>
      <c r="C23" s="21"/>
      <c r="D23" s="22" t="n">
        <f aca="false">'[1]PHYSICAL+FINANCIAL PIVOT '!D15</f>
        <v>12559</v>
      </c>
      <c r="E23" s="23" t="n">
        <f aca="false">(D23/D25)*100</f>
        <v>79.081921793338</v>
      </c>
      <c r="F23" s="22" t="n">
        <f aca="false">'[1]PHYSICAL+FINANCIAL PIVOT '!E15</f>
        <v>1124871798.491</v>
      </c>
      <c r="G23" s="23" t="n">
        <f aca="false">(F23/F25)*100</f>
        <v>61.1956407547319</v>
      </c>
      <c r="H23" s="22" t="n">
        <f aca="false">'[1]PHYSICAL+FINANCIAL PIVOT '!F15</f>
        <v>4111172445.09223</v>
      </c>
      <c r="I23" s="23" t="n">
        <f aca="false">(H23/H25)*100</f>
        <v>60.9668734597336</v>
      </c>
      <c r="J23" s="7"/>
    </row>
    <row r="24" customFormat="false" ht="12.75" hidden="false" customHeight="false" outlineLevel="0" collapsed="false">
      <c r="A24" s="24"/>
      <c r="B24" s="25" t="str">
        <f aca="false">'[1]PHYSICAL+FINANCIAL PIVOT '!C16</f>
        <v>OTC</v>
      </c>
      <c r="C24" s="25"/>
      <c r="D24" s="26" t="n">
        <f aca="false">'[1]PHYSICAL+FINANCIAL PIVOT '!D16</f>
        <v>3322</v>
      </c>
      <c r="E24" s="27" t="n">
        <f aca="false">(D24/D25)*100</f>
        <v>20.9180782066621</v>
      </c>
      <c r="F24" s="26" t="n">
        <f aca="false">'[1]PHYSICAL+FINANCIAL PIVOT '!E16</f>
        <v>713284947.018721</v>
      </c>
      <c r="G24" s="27" t="n">
        <f aca="false">(F24/F25)*100</f>
        <v>38.8043592452681</v>
      </c>
      <c r="H24" s="26" t="n">
        <f aca="false">'[1]PHYSICAL+FINANCIAL PIVOT '!F16</f>
        <v>2632116511.34</v>
      </c>
      <c r="I24" s="27" t="n">
        <f aca="false">(H24/H25)*100</f>
        <v>39.0331265402664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'[1]PHYSICAL+FINANCIAL PIVOT '!D17</f>
        <v>15881</v>
      </c>
      <c r="E25" s="29"/>
      <c r="F25" s="28" t="n">
        <f aca="false">'[1]PHYSICAL+FINANCIAL PIVOT '!E17</f>
        <v>1838156745.50972</v>
      </c>
      <c r="G25" s="29"/>
      <c r="H25" s="28" t="n">
        <f aca="false">'[1]PHYSICAL+FINANCIAL PIVOT '!F17</f>
        <v>6743288956.43223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tr">
        <f aca="false">'[1]PHYSICAL+FINANCIAL PIVOT '!B18</f>
        <v>G-DAILY-EST</v>
      </c>
      <c r="B27" s="21" t="str">
        <f aca="false">'[1]PHYSICAL+FINANCIAL PIVOT '!C18</f>
        <v>EOL</v>
      </c>
      <c r="C27" s="21"/>
      <c r="D27" s="22" t="n">
        <f aca="false">'[1]PHYSICAL+FINANCIAL PIVOT '!D18</f>
        <v>30798</v>
      </c>
      <c r="E27" s="23" t="n">
        <f aca="false">(D27/D29)*100</f>
        <v>85.9319196428572</v>
      </c>
      <c r="F27" s="22" t="n">
        <f aca="false">'[1]PHYSICAL+FINANCIAL PIVOT '!E18</f>
        <v>6633131853</v>
      </c>
      <c r="G27" s="23" t="n">
        <f aca="false">(F27/F29)*100</f>
        <v>76.0366035353812</v>
      </c>
      <c r="H27" s="22" t="n">
        <f aca="false">'[1]PHYSICAL+FINANCIAL PIVOT '!F18</f>
        <v>35239679892.6363</v>
      </c>
      <c r="I27" s="23" t="n">
        <f aca="false">(H27/H29)*100</f>
        <v>79.2864240096086</v>
      </c>
      <c r="J27" s="7"/>
    </row>
    <row r="28" customFormat="false" ht="12.75" hidden="false" customHeight="false" outlineLevel="0" collapsed="false">
      <c r="A28" s="24"/>
      <c r="B28" s="25" t="str">
        <f aca="false">'[1]PHYSICAL+FINANCIAL PIVOT '!C19</f>
        <v>OTC</v>
      </c>
      <c r="C28" s="25"/>
      <c r="D28" s="26" t="n">
        <f aca="false">'[1]PHYSICAL+FINANCIAL PIVOT '!D19</f>
        <v>5042</v>
      </c>
      <c r="E28" s="27" t="n">
        <f aca="false">(D28/D29)*100</f>
        <v>14.0680803571429</v>
      </c>
      <c r="F28" s="26" t="n">
        <f aca="false">'[1]PHYSICAL+FINANCIAL PIVOT '!E19</f>
        <v>2090471707.111</v>
      </c>
      <c r="G28" s="27" t="n">
        <f aca="false">(F28/F29)*100</f>
        <v>23.9633964646188</v>
      </c>
      <c r="H28" s="26" t="n">
        <f aca="false">'[1]PHYSICAL+FINANCIAL PIVOT '!F19</f>
        <v>9206365357.63964</v>
      </c>
      <c r="I28" s="27" t="n">
        <f aca="false">(H28/H29)*100</f>
        <v>20.7135759903914</v>
      </c>
      <c r="J28" s="7"/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'[1]PHYSICAL+FINANCIAL PIVOT '!D20</f>
        <v>35840</v>
      </c>
      <c r="E29" s="29"/>
      <c r="F29" s="28" t="n">
        <f aca="false">'[1]PHYSICAL+FINANCIAL PIVOT '!E20</f>
        <v>8723603560.111</v>
      </c>
      <c r="G29" s="29"/>
      <c r="H29" s="28" t="n">
        <f aca="false">'[1]PHYSICAL+FINANCIAL PIVOT '!F20</f>
        <v>44446045250.2759</v>
      </c>
      <c r="I29" s="29"/>
      <c r="J29" s="7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7"/>
    </row>
    <row r="31" customFormat="false" ht="12.75" hidden="false" customHeight="false" outlineLevel="0" collapsed="false">
      <c r="A31" s="20" t="str">
        <f aca="false">'[1]PHYSICAL+FINANCIAL PIVOT '!B21</f>
        <v>NG-PRICE</v>
      </c>
      <c r="B31" s="21" t="str">
        <f aca="false">'[1]PHYSICAL+FINANCIAL PIVOT '!C21</f>
        <v>EOL</v>
      </c>
      <c r="C31" s="21"/>
      <c r="D31" s="22" t="n">
        <f aca="false">'[1]PHYSICAL+FINANCIAL PIVOT '!D21</f>
        <v>156006</v>
      </c>
      <c r="E31" s="23" t="n">
        <f aca="false">(D31/D33)*100</f>
        <v>71.1115770664868</v>
      </c>
      <c r="F31" s="22" t="n">
        <f aca="false">'[1]PHYSICAL+FINANCIAL PIVOT '!E21</f>
        <v>61443109017</v>
      </c>
      <c r="G31" s="23" t="n">
        <f aca="false">(F31/F33)*100</f>
        <v>39.9687635829791</v>
      </c>
      <c r="H31" s="22" t="n">
        <f aca="false">'[1]PHYSICAL+FINANCIAL PIVOT '!F21</f>
        <v>307075402780.421</v>
      </c>
      <c r="I31" s="23" t="n">
        <f aca="false">(H31/H33)*100</f>
        <v>42.9046352999437</v>
      </c>
      <c r="J31" s="14"/>
    </row>
    <row r="32" customFormat="false" ht="12.75" hidden="false" customHeight="false" outlineLevel="0" collapsed="false">
      <c r="A32" s="24"/>
      <c r="B32" s="25" t="str">
        <f aca="false">'[1]PHYSICAL+FINANCIAL PIVOT '!C22</f>
        <v>OTC</v>
      </c>
      <c r="C32" s="25"/>
      <c r="D32" s="26" t="n">
        <f aca="false">'[1]PHYSICAL+FINANCIAL PIVOT '!D22</f>
        <v>63376</v>
      </c>
      <c r="E32" s="27" t="n">
        <f aca="false">(D32/D33)*100</f>
        <v>28.8884229335132</v>
      </c>
      <c r="F32" s="26" t="n">
        <f aca="false">'[1]PHYSICAL+FINANCIAL PIVOT '!E22</f>
        <v>92284711182.9871</v>
      </c>
      <c r="G32" s="27" t="n">
        <f aca="false">(F32/F33)*100</f>
        <v>60.0312364170209</v>
      </c>
      <c r="H32" s="26" t="n">
        <f aca="false">'[1]PHYSICAL+FINANCIAL PIVOT '!F22</f>
        <v>408640744516.196</v>
      </c>
      <c r="I32" s="27" t="n">
        <f aca="false">(H32/H33)*100</f>
        <v>57.0953647000563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'[1]PHYSICAL+FINANCIAL PIVOT '!D23</f>
        <v>219382</v>
      </c>
      <c r="E33" s="29"/>
      <c r="F33" s="28" t="n">
        <f aca="false">'[1]PHYSICAL+FINANCIAL PIVOT '!E23</f>
        <v>153727820199.987</v>
      </c>
      <c r="G33" s="29"/>
      <c r="H33" s="28" t="n">
        <f aca="false">'[1]PHYSICAL+FINANCIAL PIVOT '!F23</f>
        <v>715716147296.618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'[1]PHYSICAL+FINANCIAL PIVOT '!B24</f>
        <v>TEXAS</v>
      </c>
      <c r="B35" s="21" t="str">
        <f aca="false">'[1]PHYSICAL+FINANCIAL PIVOT '!C24</f>
        <v>EOL</v>
      </c>
      <c r="C35" s="21"/>
      <c r="D35" s="22" t="n">
        <f aca="false">'[1]PHYSICAL+FINANCIAL PIVOT '!D24</f>
        <v>21167</v>
      </c>
      <c r="E35" s="23" t="n">
        <f aca="false">(D35/D37)*100</f>
        <v>55.5214563004931</v>
      </c>
      <c r="F35" s="22" t="n">
        <f aca="false">'[1]PHYSICAL+FINANCIAL PIVOT '!E24</f>
        <v>3637844922</v>
      </c>
      <c r="G35" s="23" t="n">
        <f aca="false">(F35/F37)*100</f>
        <v>31.0173975504527</v>
      </c>
      <c r="H35" s="22" t="n">
        <f aca="false">'[1]PHYSICAL+FINANCIAL PIVOT '!F24</f>
        <v>6739836194.44306</v>
      </c>
      <c r="I35" s="23" t="n">
        <f aca="false">(H35/H37)*100</f>
        <v>33.4294077032983</v>
      </c>
      <c r="J35" s="7"/>
    </row>
    <row r="36" customFormat="false" ht="12.75" hidden="false" customHeight="false" outlineLevel="0" collapsed="false">
      <c r="A36" s="24"/>
      <c r="B36" s="25" t="str">
        <f aca="false">'[1]PHYSICAL+FINANCIAL PIVOT '!C25</f>
        <v>OTC</v>
      </c>
      <c r="C36" s="25"/>
      <c r="D36" s="26" t="n">
        <f aca="false">'[1]PHYSICAL+FINANCIAL PIVOT '!D25</f>
        <v>16957</v>
      </c>
      <c r="E36" s="27" t="n">
        <f aca="false">(D36/D37)*100</f>
        <v>44.4785436995069</v>
      </c>
      <c r="F36" s="26" t="n">
        <f aca="false">'[1]PHYSICAL+FINANCIAL PIVOT '!E25</f>
        <v>8090556585.83992</v>
      </c>
      <c r="G36" s="27" t="n">
        <f aca="false">(F36/F37)*100</f>
        <v>68.9826024495473</v>
      </c>
      <c r="H36" s="26" t="n">
        <f aca="false">'[1]PHYSICAL+FINANCIAL PIVOT '!F25</f>
        <v>13421562578.3449</v>
      </c>
      <c r="I36" s="27" t="n">
        <f aca="false">(H36/H37)*100</f>
        <v>66.5705922967017</v>
      </c>
      <c r="J36" s="5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'[1]PHYSICAL+FINANCIAL PIVOT '!D26</f>
        <v>38124</v>
      </c>
      <c r="E37" s="29"/>
      <c r="F37" s="28" t="n">
        <f aca="false">'[1]PHYSICAL+FINANCIAL PIVOT '!E26</f>
        <v>11728401507.8399</v>
      </c>
      <c r="G37" s="29"/>
      <c r="H37" s="28" t="n">
        <f aca="false">'[1]PHYSICAL+FINANCIAL PIVOT '!F26</f>
        <v>20161398772.7879</v>
      </c>
      <c r="I37" s="29"/>
      <c r="J37" s="5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5"/>
    </row>
    <row r="39" customFormat="false" ht="12.75" hidden="false" customHeight="false" outlineLevel="0" collapsed="false">
      <c r="A39" s="20" t="str">
        <f aca="false">'[1]PHYSICAL+FINANCIAL PIVOT '!B27</f>
        <v>WEST</v>
      </c>
      <c r="B39" s="21" t="str">
        <f aca="false">'[1]PHYSICAL+FINANCIAL PIVOT '!C27</f>
        <v>EOL</v>
      </c>
      <c r="C39" s="21"/>
      <c r="D39" s="22" t="n">
        <f aca="false">'[1]PHYSICAL+FINANCIAL PIVOT '!D27</f>
        <v>120036</v>
      </c>
      <c r="E39" s="23" t="n">
        <f aca="false">(D39/D41)*100</f>
        <v>78.9481992054931</v>
      </c>
      <c r="F39" s="22" t="n">
        <f aca="false">'[1]PHYSICAL+FINANCIAL PIVOT '!E27</f>
        <v>16541615397.5</v>
      </c>
      <c r="G39" s="23" t="n">
        <f aca="false">(F39/F41)*100</f>
        <v>51.1487386424199</v>
      </c>
      <c r="H39" s="22" t="n">
        <f aca="false">'[1]PHYSICAL+FINANCIAL PIVOT '!F27</f>
        <v>25223379219.8166</v>
      </c>
      <c r="I39" s="23" t="n">
        <f aca="false">(H39/H41)*100</f>
        <v>46.4461946437574</v>
      </c>
      <c r="J39" s="7"/>
    </row>
    <row r="40" customFormat="false" ht="12.75" hidden="false" customHeight="false" outlineLevel="0" collapsed="false">
      <c r="A40" s="24"/>
      <c r="B40" s="25" t="str">
        <f aca="false">'[1]PHYSICAL+FINANCIAL PIVOT '!C28</f>
        <v>OTC</v>
      </c>
      <c r="C40" s="25"/>
      <c r="D40" s="26" t="n">
        <f aca="false">'[1]PHYSICAL+FINANCIAL PIVOT '!D28</f>
        <v>32008</v>
      </c>
      <c r="E40" s="27" t="n">
        <f aca="false">(D40/D41)*100</f>
        <v>21.0518007945069</v>
      </c>
      <c r="F40" s="26" t="n">
        <f aca="false">'[1]PHYSICAL+FINANCIAL PIVOT '!E28</f>
        <v>15798606153.499</v>
      </c>
      <c r="G40" s="27" t="n">
        <f aca="false">(F40/F41)*100</f>
        <v>48.8512613575801</v>
      </c>
      <c r="H40" s="26" t="n">
        <f aca="false">'[1]PHYSICAL+FINANCIAL PIVOT '!F28</f>
        <v>29083285542.0225</v>
      </c>
      <c r="I40" s="27" t="n">
        <f aca="false">(H40/H41)*100</f>
        <v>53.5538053562426</v>
      </c>
      <c r="J40" s="7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'[1]PHYSICAL+FINANCIAL PIVOT '!D29</f>
        <v>152044</v>
      </c>
      <c r="E41" s="29"/>
      <c r="F41" s="28" t="n">
        <f aca="false">'[1]PHYSICAL+FINANCIAL PIVOT '!E29</f>
        <v>32340221550.999</v>
      </c>
      <c r="G41" s="29"/>
      <c r="H41" s="28" t="n">
        <f aca="false">'[1]PHYSICAL+FINANCIAL PIVOT '!F29</f>
        <v>54306664761.8392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32"/>
      <c r="F42" s="31"/>
      <c r="G42" s="32"/>
      <c r="H42" s="31"/>
      <c r="I42" s="35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737875</v>
      </c>
      <c r="E43" s="23" t="n">
        <f aca="false">(D43/D45)*100</f>
        <v>76.7499721760223</v>
      </c>
      <c r="F43" s="22" t="n">
        <f aca="false">SUM(F39,F35,F31,F27,F23,F19,F15,F11)</f>
        <v>121700153891.667</v>
      </c>
      <c r="G43" s="23" t="n">
        <f aca="false">(F43/F45)*100</f>
        <v>45.0934997879351</v>
      </c>
      <c r="H43" s="22" t="n">
        <f aca="false">SUM(H39,H35,H31,H27,H23,H19,H15,H11)</f>
        <v>437184230310.925</v>
      </c>
      <c r="I43" s="23" t="n">
        <f aca="false">(H43/H45)*100</f>
        <v>44.9733911945835</v>
      </c>
      <c r="J43" s="34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223526</v>
      </c>
      <c r="E44" s="27" t="n">
        <f aca="false">(D44/D45)*100</f>
        <v>23.2500278239777</v>
      </c>
      <c r="F44" s="26" t="n">
        <f aca="false">SUM(F40,F36,F32,F28,F24,F20,F16,F12)</f>
        <v>148183874768.775</v>
      </c>
      <c r="G44" s="27" t="n">
        <f aca="false">(F44/F45)*100</f>
        <v>54.9065002120649</v>
      </c>
      <c r="H44" s="26" t="n">
        <f aca="false">SUM(H40,H36,H32,H28,H24,H20,H16,H12)</f>
        <v>534911088050.521</v>
      </c>
      <c r="I44" s="27" t="n">
        <f aca="false">(H44/H45)*100</f>
        <v>55.0266088054165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961401</v>
      </c>
      <c r="E45" s="29"/>
      <c r="F45" s="28" t="n">
        <f aca="false">SUM(F43:F44)</f>
        <v>269884028660.442</v>
      </c>
      <c r="G45" s="29"/>
      <c r="H45" s="28" t="n">
        <f aca="false">SUM(H43:H44)</f>
        <v>972095318361.446</v>
      </c>
      <c r="I45" s="29"/>
      <c r="J45" s="7"/>
    </row>
    <row r="46" customFormat="false" ht="12.75" hidden="false" customHeight="false" outlineLevel="0" collapsed="false">
      <c r="A46" s="36"/>
      <c r="B46" s="36"/>
      <c r="C46" s="37"/>
      <c r="D46" s="14"/>
      <c r="E46" s="14"/>
      <c r="F46" s="37"/>
      <c r="G46" s="37"/>
      <c r="H46" s="38"/>
      <c r="I46" s="37"/>
      <c r="J46" s="14"/>
    </row>
    <row r="47" customFormat="false" ht="12.75" hidden="false" customHeight="false" outlineLevel="0" collapsed="false">
      <c r="A47" s="36"/>
      <c r="B47" s="36"/>
      <c r="C47" s="37"/>
      <c r="D47" s="14"/>
      <c r="E47" s="14"/>
      <c r="F47" s="37"/>
      <c r="G47" s="37"/>
      <c r="H47" s="38"/>
      <c r="I47" s="37"/>
      <c r="J47" s="14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9"/>
      <c r="B49" s="39"/>
      <c r="C49" s="6"/>
      <c r="D49" s="7"/>
      <c r="E49" s="7"/>
      <c r="F49" s="6"/>
      <c r="G49" s="6"/>
      <c r="H49" s="7"/>
      <c r="I49" s="6"/>
      <c r="J49" s="7"/>
    </row>
    <row r="50" customFormat="false" ht="12.75" hidden="false" customHeight="false" outlineLevel="0" collapsed="false">
      <c r="A50" s="3"/>
      <c r="B50" s="3"/>
      <c r="C50" s="37"/>
      <c r="D50" s="14"/>
      <c r="E50" s="14"/>
      <c r="F50" s="37"/>
      <c r="G50" s="37"/>
      <c r="H50" s="38"/>
      <c r="I50" s="37"/>
      <c r="J50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4.28"/>
    <col collapsed="false" customWidth="true" hidden="false" outlineLevel="0" max="4" min="4" style="0" width="15.85"/>
    <col collapsed="false" customWidth="true" hidden="false" outlineLevel="0" max="5" min="5" style="0" width="15.41"/>
    <col collapsed="false" customWidth="true" hidden="false" outlineLevel="0" max="6" min="6" style="0" width="14.41"/>
    <col collapsed="false" customWidth="true" hidden="false" outlineLevel="0" max="7" min="7" style="0" width="18.7"/>
    <col collapsed="false" customWidth="true" hidden="false" outlineLevel="0" max="8" min="8" style="0" width="18.56"/>
    <col collapsed="false" customWidth="true" hidden="false" outlineLevel="0" max="9" min="9" style="0" width="20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May 23, 2001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C6" s="8"/>
      <c r="G6" s="4"/>
      <c r="H6" s="5"/>
      <c r="I6" s="3"/>
    </row>
    <row r="7" customFormat="false" ht="12.75" hidden="false" customHeight="false" outlineLevel="0" collapsed="false">
      <c r="G7" s="6"/>
      <c r="H7" s="7"/>
      <c r="I7" s="3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6"/>
      <c r="H8" s="8"/>
      <c r="I8" s="3"/>
    </row>
    <row r="9" customFormat="false" ht="26.25" hidden="false" customHeight="false" outlineLevel="0" collapsed="false">
      <c r="A9" s="9" t="s">
        <v>4</v>
      </c>
      <c r="B9" s="10" t="str">
        <f aca="false">'[1]FINANCIAL PIVOT'!B5</f>
        <v>REGION</v>
      </c>
      <c r="C9" s="11"/>
      <c r="D9" s="12" t="str">
        <f aca="false">'[1]FINANCIAL PIVOT'!D5</f>
        <v>Sum of DEALS</v>
      </c>
      <c r="E9" s="12" t="s">
        <v>5</v>
      </c>
      <c r="F9" s="12" t="str">
        <f aca="false">'[1]FINANCIAL PIVOT'!E5</f>
        <v>Sum of VOLUME2</v>
      </c>
      <c r="G9" s="12" t="s">
        <v>6</v>
      </c>
      <c r="H9" s="13" t="str">
        <f aca="false">'[1]FINANCIAL PIVOT'!F5</f>
        <v>Sum of VALUE</v>
      </c>
      <c r="I9" s="13" t="s">
        <v>7</v>
      </c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</row>
    <row r="11" customFormat="false" ht="12.75" hidden="false" customHeight="false" outlineLevel="0" collapsed="false">
      <c r="A11" s="20" t="str">
        <f aca="false">'[1]FINANCIAL PIVOT'!B6</f>
        <v>CENTRAL</v>
      </c>
      <c r="B11" s="21" t="str">
        <f aca="false">'[1]FINANCIAL PIVOT'!C6</f>
        <v>EOL</v>
      </c>
      <c r="C11" s="21"/>
      <c r="D11" s="22" t="n">
        <f aca="false">'[1]FINANCIAL PIVOT'!D6</f>
        <v>174414</v>
      </c>
      <c r="E11" s="23" t="n">
        <f aca="false">(D11/D13)*100</f>
        <v>86.426568090146</v>
      </c>
      <c r="F11" s="22" t="n">
        <f aca="false">'[1]FINANCIAL PIVOT'!E6</f>
        <v>13498952792</v>
      </c>
      <c r="G11" s="23" t="n">
        <f aca="false">(F11/F13)*100</f>
        <v>61.8483219695186</v>
      </c>
      <c r="H11" s="22" t="n">
        <f aca="false">'[1]FINANCIAL PIVOT'!F6</f>
        <v>16782521064.1551</v>
      </c>
      <c r="I11" s="23" t="n">
        <f aca="false">(H11/H13)*100</f>
        <v>39.5419001859357</v>
      </c>
    </row>
    <row r="12" customFormat="false" ht="12.75" hidden="false" customHeight="false" outlineLevel="0" collapsed="false">
      <c r="A12" s="24"/>
      <c r="B12" s="25" t="str">
        <f aca="false">'[1]FINANCIAL PIVOT'!C7</f>
        <v>OTC</v>
      </c>
      <c r="C12" s="25"/>
      <c r="D12" s="26" t="n">
        <f aca="false">'[1]FINANCIAL PIVOT'!D7</f>
        <v>27392</v>
      </c>
      <c r="E12" s="27" t="n">
        <f aca="false">(D12/D13)*100</f>
        <v>13.573431909854</v>
      </c>
      <c r="F12" s="26" t="n">
        <f aca="false">'[1]FINANCIAL PIVOT'!E7</f>
        <v>8326947025.70701</v>
      </c>
      <c r="G12" s="27" t="n">
        <f aca="false">(F12/F13)*100</f>
        <v>38.1516780304814</v>
      </c>
      <c r="H12" s="26" t="n">
        <f aca="false">'[1]FINANCIAL PIVOT'!F7</f>
        <v>25659852684.298</v>
      </c>
      <c r="I12" s="27" t="n">
        <f aca="false">(H12/H13)*100</f>
        <v>60.4580998140643</v>
      </c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'[1]FINANCIAL PIVOT'!D8</f>
        <v>201806</v>
      </c>
      <c r="E13" s="29"/>
      <c r="F13" s="28" t="n">
        <f aca="false">'[1]FINANCIAL PIVOT'!E8</f>
        <v>21825899817.707</v>
      </c>
      <c r="G13" s="29"/>
      <c r="H13" s="28" t="n">
        <f aca="false">'[1]FINANCIAL PIVOT'!F8</f>
        <v>42442373748.4531</v>
      </c>
      <c r="I13" s="29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</row>
    <row r="15" customFormat="false" ht="12.75" hidden="false" customHeight="false" outlineLevel="0" collapsed="false">
      <c r="A15" s="20" t="str">
        <f aca="false">'[1]FINANCIAL PIVOT'!B9</f>
        <v>EAST</v>
      </c>
      <c r="B15" s="21" t="str">
        <f aca="false">'[1]FINANCIAL PIVOT'!C9</f>
        <v>EOL</v>
      </c>
      <c r="C15" s="21"/>
      <c r="D15" s="22" t="n">
        <f aca="false">'[1]FINANCIAL PIVOT'!D9</f>
        <v>152618</v>
      </c>
      <c r="E15" s="23" t="n">
        <f aca="false">(D15/D17)*100</f>
        <v>77.1164088001374</v>
      </c>
      <c r="F15" s="22" t="n">
        <f aca="false">'[1]FINANCIAL PIVOT'!E9</f>
        <v>11613432734.6331</v>
      </c>
      <c r="G15" s="23" t="n">
        <f aca="false">(F15/F17)*100</f>
        <v>47.8775308873265</v>
      </c>
      <c r="H15" s="22" t="n">
        <f aca="false">'[1]FINANCIAL PIVOT'!F9</f>
        <v>21859604377.6477</v>
      </c>
      <c r="I15" s="23" t="n">
        <f aca="false">(H15/H17)*100</f>
        <v>45.7373431789902</v>
      </c>
    </row>
    <row r="16" customFormat="false" ht="12.75" hidden="false" customHeight="false" outlineLevel="0" collapsed="false">
      <c r="A16" s="24"/>
      <c r="B16" s="25" t="str">
        <f aca="false">'[1]FINANCIAL PIVOT'!C10</f>
        <v>OTC</v>
      </c>
      <c r="C16" s="25"/>
      <c r="D16" s="26" t="n">
        <f aca="false">'[1]FINANCIAL PIVOT'!D10</f>
        <v>45288</v>
      </c>
      <c r="E16" s="27" t="n">
        <f aca="false">(D16/D17)*100</f>
        <v>22.8835911998626</v>
      </c>
      <c r="F16" s="26" t="n">
        <f aca="false">'[1]FINANCIAL PIVOT'!E10</f>
        <v>12643107900.1874</v>
      </c>
      <c r="G16" s="27" t="n">
        <f aca="false">(F16/F17)*100</f>
        <v>52.1224691126735</v>
      </c>
      <c r="H16" s="26" t="n">
        <f aca="false">'[1]FINANCIAL PIVOT'!F10</f>
        <v>25934173875.0626</v>
      </c>
      <c r="I16" s="27" t="n">
        <f aca="false">(H16/H17)*100</f>
        <v>54.2626568210098</v>
      </c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'[1]FINANCIAL PIVOT'!D11</f>
        <v>197906</v>
      </c>
      <c r="E17" s="29"/>
      <c r="F17" s="28" t="n">
        <f aca="false">'[1]FINANCIAL PIVOT'!E11</f>
        <v>24256540634.8205</v>
      </c>
      <c r="G17" s="29"/>
      <c r="H17" s="28" t="n">
        <f aca="false">'[1]FINANCIAL PIVOT'!F11</f>
        <v>47793778252.7103</v>
      </c>
      <c r="I17" s="29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</row>
    <row r="19" customFormat="false" ht="12.75" hidden="false" customHeight="false" outlineLevel="0" collapsed="false">
      <c r="A19" s="20" t="str">
        <f aca="false">'[1]FINANCIAL PIVOT'!B12</f>
        <v>ECC-CANADA WEST</v>
      </c>
      <c r="B19" s="21" t="str">
        <f aca="false">'[1]FINANCIAL PIVOT'!C12</f>
        <v>EOL</v>
      </c>
      <c r="C19" s="21"/>
      <c r="D19" s="22" t="n">
        <f aca="false">'[1]FINANCIAL PIVOT'!D12</f>
        <v>70277</v>
      </c>
      <c r="E19" s="23" t="n">
        <f aca="false">(D19/D21)*100</f>
        <v>69.9844649365652</v>
      </c>
      <c r="F19" s="22" t="n">
        <f aca="false">'[1]FINANCIAL PIVOT'!E12</f>
        <v>7207195377.04291</v>
      </c>
      <c r="G19" s="23" t="n">
        <f aca="false">(F19/F21)*100</f>
        <v>46.6684962100684</v>
      </c>
      <c r="H19" s="22" t="n">
        <f aca="false">'[1]FINANCIAL PIVOT'!F12</f>
        <v>20152634336.7124</v>
      </c>
      <c r="I19" s="23" t="n">
        <f aca="false">(H19/H21)*100</f>
        <v>49.777263330765</v>
      </c>
    </row>
    <row r="20" customFormat="false" ht="12.75" hidden="false" customHeight="false" outlineLevel="0" collapsed="false">
      <c r="A20" s="24"/>
      <c r="B20" s="25" t="str">
        <f aca="false">'[1]FINANCIAL PIVOT'!C13</f>
        <v>OTC</v>
      </c>
      <c r="C20" s="25"/>
      <c r="D20" s="26" t="n">
        <f aca="false">'[1]FINANCIAL PIVOT'!D13</f>
        <v>30141</v>
      </c>
      <c r="E20" s="27" t="n">
        <f aca="false">(D20/D21)*100</f>
        <v>30.0155350634348</v>
      </c>
      <c r="F20" s="26" t="n">
        <f aca="false">'[1]FINANCIAL PIVOT'!E13</f>
        <v>8236189266.42457</v>
      </c>
      <c r="G20" s="27" t="n">
        <f aca="false">(F20/F21)*100</f>
        <v>53.3315037899316</v>
      </c>
      <c r="H20" s="26" t="n">
        <f aca="false">'[1]FINANCIAL PIVOT'!F13</f>
        <v>20332986985.6172</v>
      </c>
      <c r="I20" s="27" t="n">
        <f aca="false">(H20/H21)*100</f>
        <v>50.222736669235</v>
      </c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'[1]FINANCIAL PIVOT'!D14</f>
        <v>100418</v>
      </c>
      <c r="E21" s="29"/>
      <c r="F21" s="28" t="n">
        <f aca="false">'[1]FINANCIAL PIVOT'!E14</f>
        <v>15443384643.4675</v>
      </c>
      <c r="G21" s="29"/>
      <c r="H21" s="28" t="n">
        <f aca="false">'[1]FINANCIAL PIVOT'!F14</f>
        <v>40485621322.3296</v>
      </c>
      <c r="I21" s="29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</row>
    <row r="23" customFormat="false" ht="12.75" hidden="false" customHeight="false" outlineLevel="0" collapsed="false">
      <c r="A23" s="20" t="str">
        <f aca="false">'[1]FINANCIAL PIVOT'!B15</f>
        <v>ENA-CANADA EAST</v>
      </c>
      <c r="B23" s="21" t="str">
        <f aca="false">'[1]FINANCIAL PIVOT'!C15</f>
        <v>EOL</v>
      </c>
      <c r="C23" s="21"/>
      <c r="D23" s="22" t="n">
        <f aca="false">'[1]FINANCIAL PIVOT'!D15</f>
        <v>12559</v>
      </c>
      <c r="E23" s="23" t="n">
        <f aca="false">(D23/D25)*100</f>
        <v>79.081921793338</v>
      </c>
      <c r="F23" s="22" t="n">
        <f aca="false">'[1]FINANCIAL PIVOT'!E15</f>
        <v>1124871798.491</v>
      </c>
      <c r="G23" s="23" t="n">
        <f aca="false">(F23/F25)*100</f>
        <v>61.1956407547319</v>
      </c>
      <c r="H23" s="22" t="n">
        <f aca="false">'[1]FINANCIAL PIVOT'!F15</f>
        <v>4111172445.09223</v>
      </c>
      <c r="I23" s="23" t="n">
        <f aca="false">(H23/H25)*100</f>
        <v>60.9668734597336</v>
      </c>
    </row>
    <row r="24" customFormat="false" ht="12.75" hidden="false" customHeight="false" outlineLevel="0" collapsed="false">
      <c r="A24" s="24"/>
      <c r="B24" s="25" t="str">
        <f aca="false">'[1]FINANCIAL PIVOT'!C16</f>
        <v>OTC</v>
      </c>
      <c r="C24" s="25"/>
      <c r="D24" s="26" t="n">
        <f aca="false">'[1]FINANCIAL PIVOT'!D16</f>
        <v>3322</v>
      </c>
      <c r="E24" s="27" t="n">
        <f aca="false">(D24/D25)*100</f>
        <v>20.9180782066621</v>
      </c>
      <c r="F24" s="26" t="n">
        <f aca="false">'[1]FINANCIAL PIVOT'!E16</f>
        <v>713284947.018721</v>
      </c>
      <c r="G24" s="27" t="n">
        <f aca="false">(F24/F25)*100</f>
        <v>38.8043592452681</v>
      </c>
      <c r="H24" s="26" t="n">
        <f aca="false">'[1]FINANCIAL PIVOT'!F16</f>
        <v>2632116511.34</v>
      </c>
      <c r="I24" s="27" t="n">
        <f aca="false">(H24/H25)*100</f>
        <v>39.0331265402664</v>
      </c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'[1]FINANCIAL PIVOT'!D17</f>
        <v>15881</v>
      </c>
      <c r="E25" s="29"/>
      <c r="F25" s="28" t="n">
        <f aca="false">'[1]FINANCIAL PIVOT'!E17</f>
        <v>1838156745.50972</v>
      </c>
      <c r="G25" s="29"/>
      <c r="H25" s="28" t="n">
        <f aca="false">'[1]FINANCIAL PIVOT'!F17</f>
        <v>6743288956.43223</v>
      </c>
      <c r="I25" s="29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</row>
    <row r="27" customFormat="false" ht="12.75" hidden="false" customHeight="false" outlineLevel="0" collapsed="false">
      <c r="A27" s="20" t="str">
        <f aca="false">'[1]FINANCIAL PIVOT'!B18</f>
        <v>G-DAILY-EST</v>
      </c>
      <c r="B27" s="21" t="str">
        <f aca="false">'[1]FINANCIAL PIVOT'!C18</f>
        <v>EOL</v>
      </c>
      <c r="C27" s="21"/>
      <c r="D27" s="22" t="n">
        <f aca="false">'[1]FINANCIAL PIVOT'!D18</f>
        <v>30798</v>
      </c>
      <c r="E27" s="23" t="n">
        <f aca="false">(D27/D29)*100</f>
        <v>85.9319196428572</v>
      </c>
      <c r="F27" s="22" t="n">
        <f aca="false">'[1]FINANCIAL PIVOT'!E18</f>
        <v>6633131853</v>
      </c>
      <c r="G27" s="23" t="n">
        <f aca="false">(F27/F29)*100</f>
        <v>76.0366035353812</v>
      </c>
      <c r="H27" s="22" t="n">
        <f aca="false">'[1]FINANCIAL PIVOT'!F18</f>
        <v>35239679892.6363</v>
      </c>
      <c r="I27" s="23" t="n">
        <f aca="false">(H27/H29)*100</f>
        <v>79.2864240096086</v>
      </c>
    </row>
    <row r="28" customFormat="false" ht="12.75" hidden="false" customHeight="false" outlineLevel="0" collapsed="false">
      <c r="A28" s="24"/>
      <c r="B28" s="25" t="str">
        <f aca="false">'[1]FINANCIAL PIVOT'!C19</f>
        <v>OTC</v>
      </c>
      <c r="C28" s="25"/>
      <c r="D28" s="26" t="n">
        <f aca="false">'[1]FINANCIAL PIVOT'!D19</f>
        <v>5042</v>
      </c>
      <c r="E28" s="27" t="n">
        <f aca="false">(D28/D29)*100</f>
        <v>14.0680803571429</v>
      </c>
      <c r="F28" s="26" t="n">
        <f aca="false">'[1]FINANCIAL PIVOT'!E19</f>
        <v>2090471707.111</v>
      </c>
      <c r="G28" s="27" t="n">
        <f aca="false">(F28/F29)*100</f>
        <v>23.9633964646188</v>
      </c>
      <c r="H28" s="26" t="n">
        <f aca="false">'[1]FINANCIAL PIVOT'!F19</f>
        <v>9206365357.63964</v>
      </c>
      <c r="I28" s="27" t="n">
        <f aca="false">(H28/H29)*100</f>
        <v>20.7135759903914</v>
      </c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'[1]FINANCIAL PIVOT'!D20</f>
        <v>35840</v>
      </c>
      <c r="E29" s="29"/>
      <c r="F29" s="28" t="n">
        <f aca="false">'[1]FINANCIAL PIVOT'!E20</f>
        <v>8723603560.111</v>
      </c>
      <c r="G29" s="29"/>
      <c r="H29" s="28" t="n">
        <f aca="false">'[1]FINANCIAL PIVOT'!F20</f>
        <v>44446045250.2759</v>
      </c>
      <c r="I29" s="29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</row>
    <row r="31" customFormat="false" ht="12.75" hidden="false" customHeight="false" outlineLevel="0" collapsed="false">
      <c r="A31" s="20" t="str">
        <f aca="false">'[1]FINANCIAL PIVOT'!B21</f>
        <v>NG-PRICE</v>
      </c>
      <c r="B31" s="21" t="str">
        <f aca="false">'[1]FINANCIAL PIVOT'!C21</f>
        <v>EOL</v>
      </c>
      <c r="C31" s="21"/>
      <c r="D31" s="22" t="n">
        <f aca="false">'[1]FINANCIAL PIVOT'!D21</f>
        <v>156006</v>
      </c>
      <c r="E31" s="23" t="n">
        <f aca="false">(D31/D33)*100</f>
        <v>71.1115770664868</v>
      </c>
      <c r="F31" s="22" t="n">
        <f aca="false">'[1]FINANCIAL PIVOT'!E21</f>
        <v>61443109017</v>
      </c>
      <c r="G31" s="23" t="n">
        <f aca="false">(F31/F33)*100</f>
        <v>39.9687635829791</v>
      </c>
      <c r="H31" s="22" t="n">
        <f aca="false">'[1]FINANCIAL PIVOT'!F21</f>
        <v>307075402780.421</v>
      </c>
      <c r="I31" s="23" t="n">
        <f aca="false">(H31/H33)*100</f>
        <v>42.9046352999437</v>
      </c>
    </row>
    <row r="32" customFormat="false" ht="12.75" hidden="false" customHeight="false" outlineLevel="0" collapsed="false">
      <c r="A32" s="24"/>
      <c r="B32" s="25" t="str">
        <f aca="false">'[1]FINANCIAL PIVOT'!C22</f>
        <v>OTC</v>
      </c>
      <c r="C32" s="25"/>
      <c r="D32" s="26" t="n">
        <f aca="false">'[1]FINANCIAL PIVOT'!D22</f>
        <v>63376</v>
      </c>
      <c r="E32" s="27" t="n">
        <f aca="false">(D32/D33)*100</f>
        <v>28.8884229335132</v>
      </c>
      <c r="F32" s="26" t="n">
        <f aca="false">'[1]FINANCIAL PIVOT'!E22</f>
        <v>92284711182.9871</v>
      </c>
      <c r="G32" s="27" t="n">
        <f aca="false">(F32/F33)*100</f>
        <v>60.0312364170209</v>
      </c>
      <c r="H32" s="26" t="n">
        <f aca="false">'[1]FINANCIAL PIVOT'!F22</f>
        <v>408640744516.196</v>
      </c>
      <c r="I32" s="27" t="n">
        <f aca="false">(H32/H33)*100</f>
        <v>57.0953647000563</v>
      </c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'[1]FINANCIAL PIVOT'!D23</f>
        <v>219382</v>
      </c>
      <c r="E33" s="29"/>
      <c r="F33" s="28" t="n">
        <f aca="false">'[1]FINANCIAL PIVOT'!E23</f>
        <v>153727820199.987</v>
      </c>
      <c r="G33" s="29"/>
      <c r="H33" s="28" t="n">
        <f aca="false">'[1]FINANCIAL PIVOT'!F23</f>
        <v>715716147296.618</v>
      </c>
      <c r="I33" s="29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</row>
    <row r="35" customFormat="false" ht="12.75" hidden="false" customHeight="false" outlineLevel="0" collapsed="false">
      <c r="A35" s="20" t="str">
        <f aca="false">'[1]FINANCIAL PIVOT'!B24</f>
        <v>TEXAS</v>
      </c>
      <c r="B35" s="21" t="str">
        <f aca="false">'[1]FINANCIAL PIVOT'!C24</f>
        <v>EOL</v>
      </c>
      <c r="C35" s="21"/>
      <c r="D35" s="22" t="n">
        <f aca="false">'[1]FINANCIAL PIVOT'!D24</f>
        <v>21167</v>
      </c>
      <c r="E35" s="23" t="n">
        <f aca="false">(D35/D37)*100</f>
        <v>55.5214563004931</v>
      </c>
      <c r="F35" s="22" t="n">
        <f aca="false">'[1]FINANCIAL PIVOT'!E24</f>
        <v>3637844922</v>
      </c>
      <c r="G35" s="23" t="n">
        <f aca="false">(F35/F37)*100</f>
        <v>31.0173975504527</v>
      </c>
      <c r="H35" s="22" t="n">
        <f aca="false">'[1]FINANCIAL PIVOT'!F24</f>
        <v>6739836194.44306</v>
      </c>
      <c r="I35" s="23" t="n">
        <f aca="false">(H35/H37)*100</f>
        <v>33.4294077032983</v>
      </c>
    </row>
    <row r="36" customFormat="false" ht="12.75" hidden="false" customHeight="false" outlineLevel="0" collapsed="false">
      <c r="A36" s="24"/>
      <c r="B36" s="25" t="str">
        <f aca="false">'[1]FINANCIAL PIVOT'!C25</f>
        <v>OTC</v>
      </c>
      <c r="C36" s="25"/>
      <c r="D36" s="26" t="n">
        <f aca="false">'[1]FINANCIAL PIVOT'!D25</f>
        <v>16957</v>
      </c>
      <c r="E36" s="27" t="n">
        <f aca="false">(D36/D37)*100</f>
        <v>44.4785436995069</v>
      </c>
      <c r="F36" s="26" t="n">
        <f aca="false">'[1]FINANCIAL PIVOT'!E25</f>
        <v>8090556585.83992</v>
      </c>
      <c r="G36" s="27" t="n">
        <f aca="false">(F36/F37)*100</f>
        <v>68.9826024495473</v>
      </c>
      <c r="H36" s="26" t="n">
        <f aca="false">'[1]FINANCIAL PIVOT'!F25</f>
        <v>13421562578.3449</v>
      </c>
      <c r="I36" s="27" t="n">
        <f aca="false">(H36/H37)*100</f>
        <v>66.5705922967017</v>
      </c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'[1]FINANCIAL PIVOT'!D26</f>
        <v>38124</v>
      </c>
      <c r="E37" s="29"/>
      <c r="F37" s="28" t="n">
        <f aca="false">'[1]FINANCIAL PIVOT'!E26</f>
        <v>11728401507.8399</v>
      </c>
      <c r="G37" s="29"/>
      <c r="H37" s="28" t="n">
        <f aca="false">'[1]FINANCIAL PIVOT'!F26</f>
        <v>20161398772.7879</v>
      </c>
      <c r="I37" s="29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</row>
    <row r="39" customFormat="false" ht="12.75" hidden="false" customHeight="false" outlineLevel="0" collapsed="false">
      <c r="A39" s="20" t="str">
        <f aca="false">'[1]FINANCIAL PIVOT'!B27</f>
        <v>WEST</v>
      </c>
      <c r="B39" s="21" t="str">
        <f aca="false">'[1]FINANCIAL PIVOT'!C27</f>
        <v>EOL</v>
      </c>
      <c r="C39" s="21"/>
      <c r="D39" s="22" t="n">
        <f aca="false">'[1]FINANCIAL PIVOT'!D27</f>
        <v>120036</v>
      </c>
      <c r="E39" s="23" t="n">
        <f aca="false">(D39/D41)*100</f>
        <v>78.9481992054931</v>
      </c>
      <c r="F39" s="22" t="n">
        <f aca="false">'[1]FINANCIAL PIVOT'!E27</f>
        <v>16541615397.5</v>
      </c>
      <c r="G39" s="23" t="n">
        <f aca="false">(F39/F41)*100</f>
        <v>51.1487386424199</v>
      </c>
      <c r="H39" s="22" t="n">
        <f aca="false">'[1]FINANCIAL PIVOT'!F27</f>
        <v>25223379219.8166</v>
      </c>
      <c r="I39" s="23" t="n">
        <f aca="false">(H39/H41)*100</f>
        <v>46.4461946437574</v>
      </c>
    </row>
    <row r="40" customFormat="false" ht="12.75" hidden="false" customHeight="false" outlineLevel="0" collapsed="false">
      <c r="A40" s="24"/>
      <c r="B40" s="25" t="str">
        <f aca="false">'[1]FINANCIAL PIVOT'!C28</f>
        <v>OTC</v>
      </c>
      <c r="C40" s="25"/>
      <c r="D40" s="26" t="n">
        <f aca="false">'[1]FINANCIAL PIVOT'!D28</f>
        <v>32008</v>
      </c>
      <c r="E40" s="27" t="n">
        <f aca="false">(D40/D41)*100</f>
        <v>21.0518007945069</v>
      </c>
      <c r="F40" s="26" t="n">
        <f aca="false">'[1]FINANCIAL PIVOT'!E28</f>
        <v>15798606153.499</v>
      </c>
      <c r="G40" s="27" t="n">
        <f aca="false">(F40/F41)*100</f>
        <v>48.8512613575801</v>
      </c>
      <c r="H40" s="26" t="n">
        <f aca="false">'[1]FINANCIAL PIVOT'!F28</f>
        <v>29083285542.0225</v>
      </c>
      <c r="I40" s="27" t="n">
        <f aca="false">(H40/H41)*100</f>
        <v>53.5538053562426</v>
      </c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'[1]FINANCIAL PIVOT'!D29</f>
        <v>152044</v>
      </c>
      <c r="E41" s="29"/>
      <c r="F41" s="28" t="n">
        <f aca="false">'[1]FINANCIAL PIVOT'!E29</f>
        <v>32340221550.999</v>
      </c>
      <c r="G41" s="29"/>
      <c r="H41" s="28" t="n">
        <f aca="false">'[1]FINANCIAL PIVOT'!F29</f>
        <v>54306664761.8392</v>
      </c>
      <c r="I41" s="29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737875</v>
      </c>
      <c r="E43" s="23" t="n">
        <f aca="false">(D43/D45)*100</f>
        <v>76.7499721760223</v>
      </c>
      <c r="F43" s="22" t="n">
        <f aca="false">SUM(F39,F35,F31,F27,F23,F19,F15,F11)</f>
        <v>121700153891.667</v>
      </c>
      <c r="G43" s="23" t="n">
        <f aca="false">(F43/F45)*100</f>
        <v>45.0934997879351</v>
      </c>
      <c r="H43" s="22" t="n">
        <f aca="false">SUM(H39,H35,H31,H27,H23,H19,H15,H11)</f>
        <v>437184230310.925</v>
      </c>
      <c r="I43" s="23" t="n">
        <f aca="false">(H43/H45)*100</f>
        <v>44.9733911945835</v>
      </c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223526</v>
      </c>
      <c r="E44" s="27" t="n">
        <f aca="false">(D44/D45)*100</f>
        <v>23.2500278239777</v>
      </c>
      <c r="F44" s="26" t="n">
        <f aca="false">SUM(F40,F36,F32,F28,F24,F20,F16,F12)</f>
        <v>148183874768.775</v>
      </c>
      <c r="G44" s="27" t="n">
        <f aca="false">(F44/F45)*100</f>
        <v>54.9065002120649</v>
      </c>
      <c r="H44" s="26" t="n">
        <f aca="false">SUM(H40,H36,H32,H28,H24,H20,H16,H12)</f>
        <v>534911088050.521</v>
      </c>
      <c r="I44" s="27" t="n">
        <f aca="false">(H44/H45)*100</f>
        <v>55.0266088054165</v>
      </c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961401</v>
      </c>
      <c r="E45" s="29"/>
      <c r="F45" s="28" t="n">
        <f aca="false">SUM(F43:F44)</f>
        <v>269884028660.442</v>
      </c>
      <c r="G45" s="29"/>
      <c r="H45" s="28" t="n">
        <f aca="false">SUM(H43:H44)</f>
        <v>972095318361.446</v>
      </c>
      <c r="I45" s="29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5.85"/>
    <col collapsed="false" customWidth="true" hidden="false" outlineLevel="0" max="5" min="4" style="0" width="15.85"/>
    <col collapsed="false" customWidth="true" hidden="false" outlineLevel="0" max="7" min="6" style="0" width="15.41"/>
    <col collapsed="false" customWidth="true" hidden="false" outlineLevel="0" max="8" min="8" style="0" width="19.56"/>
    <col collapsed="false" customWidth="true" hidden="false" outlineLevel="0" max="9" min="9" style="0" width="19.99"/>
    <col collapsed="false" customWidth="true" hidden="false" outlineLevel="0" max="10" min="10" style="0" width="18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12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May 23, 2001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 PIVOT'!B5</f>
        <v>REGION</v>
      </c>
      <c r="C9" s="11"/>
      <c r="D9" s="12" t="str">
        <f aca="false">'[1]PHYSICAL PIVOT'!D5</f>
        <v>Sum of DEALS</v>
      </c>
      <c r="E9" s="12" t="s">
        <v>5</v>
      </c>
      <c r="F9" s="12" t="str">
        <f aca="false">'[1]PHYSICAL PIVOT'!E5</f>
        <v>Sum of VOLUME2</v>
      </c>
      <c r="G9" s="12" t="s">
        <v>6</v>
      </c>
      <c r="H9" s="13" t="str">
        <f aca="false">'[1]PHYSICAL PIVOT'!F5</f>
        <v>Sum of VALUE</v>
      </c>
      <c r="I9" s="13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 PIVOT'!B6</f>
        <v>CENTRAL</v>
      </c>
      <c r="B11" s="21" t="str">
        <f aca="false">'[1]PHYSICAL PIVOT'!C6</f>
        <v>EOL</v>
      </c>
      <c r="C11" s="21"/>
      <c r="D11" s="22" t="n">
        <f aca="false">'[1]PHYSICAL PIVOT'!D6</f>
        <v>174414</v>
      </c>
      <c r="E11" s="23" t="n">
        <f aca="false">(D11/D13)*100</f>
        <v>86.426568090146</v>
      </c>
      <c r="F11" s="22" t="n">
        <f aca="false">'[1]PHYSICAL PIVOT'!E6</f>
        <v>13498952792</v>
      </c>
      <c r="G11" s="23" t="n">
        <f aca="false">(F11/F13)*100</f>
        <v>61.8483219695186</v>
      </c>
      <c r="H11" s="22" t="n">
        <f aca="false">'[1]PHYSICAL PIVOT'!F6</f>
        <v>16782521064.1551</v>
      </c>
      <c r="I11" s="23" t="n">
        <f aca="false">(H11/H13)*100</f>
        <v>39.5419001859357</v>
      </c>
      <c r="J11" s="7"/>
    </row>
    <row r="12" customFormat="false" ht="12.75" hidden="false" customHeight="false" outlineLevel="0" collapsed="false">
      <c r="A12" s="24"/>
      <c r="B12" s="25" t="str">
        <f aca="false">'[1]PHYSICAL PIVOT'!C7</f>
        <v>OTC</v>
      </c>
      <c r="C12" s="25"/>
      <c r="D12" s="26" t="n">
        <f aca="false">'[1]PHYSICAL PIVOT'!D7</f>
        <v>27392</v>
      </c>
      <c r="E12" s="27" t="n">
        <f aca="false">(D12/D13)*100</f>
        <v>13.573431909854</v>
      </c>
      <c r="F12" s="26" t="n">
        <f aca="false">'[1]PHYSICAL PIVOT'!E7</f>
        <v>8326947025.70701</v>
      </c>
      <c r="G12" s="27" t="n">
        <f aca="false">(F12/F13)*100</f>
        <v>38.1516780304814</v>
      </c>
      <c r="H12" s="26" t="n">
        <f aca="false">'[1]PHYSICAL PIVOT'!F7</f>
        <v>25659852684.298</v>
      </c>
      <c r="I12" s="27" t="n">
        <f aca="false">(H12/H13)*100</f>
        <v>60.4580998140643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 PIVOT'!D8</f>
        <v>201806</v>
      </c>
      <c r="E13" s="29"/>
      <c r="F13" s="28" t="n">
        <f aca="false">'[1]PHYSICAL PIVOT'!E8</f>
        <v>21825899817.707</v>
      </c>
      <c r="G13" s="29"/>
      <c r="H13" s="28" t="n">
        <f aca="false">'[1]PHYSICAL PIVOT'!F8</f>
        <v>42442373748.4531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 PIVOT'!B9</f>
        <v>EAST</v>
      </c>
      <c r="B15" s="21" t="str">
        <f aca="false">'[1]PHYSICAL PIVOT'!C9</f>
        <v>EOL</v>
      </c>
      <c r="C15" s="21"/>
      <c r="D15" s="22" t="n">
        <f aca="false">'[1]PHYSICAL PIVOT'!D9</f>
        <v>152618</v>
      </c>
      <c r="E15" s="23" t="n">
        <f aca="false">(D15/D17)*100</f>
        <v>77.1164088001374</v>
      </c>
      <c r="F15" s="22" t="n">
        <f aca="false">'[1]PHYSICAL PIVOT'!E9</f>
        <v>11613432734.6331</v>
      </c>
      <c r="G15" s="23" t="n">
        <f aca="false">(F15/F17)*100</f>
        <v>47.8775308873265</v>
      </c>
      <c r="H15" s="22" t="n">
        <f aca="false">'[1]PHYSICAL PIVOT'!F9</f>
        <v>21859604377.6477</v>
      </c>
      <c r="I15" s="23" t="n">
        <f aca="false">(H15/H17)*100</f>
        <v>45.7373431789902</v>
      </c>
      <c r="J15" s="5"/>
    </row>
    <row r="16" customFormat="false" ht="12.75" hidden="false" customHeight="false" outlineLevel="0" collapsed="false">
      <c r="A16" s="24"/>
      <c r="B16" s="25" t="str">
        <f aca="false">'[1]PHYSICAL PIVOT'!C10</f>
        <v>OTC</v>
      </c>
      <c r="C16" s="25"/>
      <c r="D16" s="26" t="n">
        <f aca="false">'[1]PHYSICAL PIVOT'!D10</f>
        <v>45288</v>
      </c>
      <c r="E16" s="27" t="n">
        <f aca="false">(D16/D17)*100</f>
        <v>22.8835911998626</v>
      </c>
      <c r="F16" s="26" t="n">
        <f aca="false">'[1]PHYSICAL PIVOT'!E10</f>
        <v>12643107900.1874</v>
      </c>
      <c r="G16" s="27" t="n">
        <f aca="false">(F16/F17)*100</f>
        <v>52.1224691126735</v>
      </c>
      <c r="H16" s="26" t="n">
        <f aca="false">'[1]PHYSICAL PIVOT'!F10</f>
        <v>25934173875.0626</v>
      </c>
      <c r="I16" s="27" t="n">
        <f aca="false">(H16/H17)*100</f>
        <v>54.2626568210098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 PIVOT'!D11</f>
        <v>197906</v>
      </c>
      <c r="E17" s="29"/>
      <c r="F17" s="28" t="n">
        <f aca="false">'[1]PHYSICAL PIVOT'!E11</f>
        <v>24256540634.8205</v>
      </c>
      <c r="G17" s="29"/>
      <c r="H17" s="28" t="n">
        <f aca="false">'[1]PHYSICAL PIVOT'!F11</f>
        <v>47793778252.7103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 PIVOT'!B12</f>
        <v>ECC-CANADA WEST</v>
      </c>
      <c r="B19" s="21" t="str">
        <f aca="false">'[1]PHYSICAL PIVOT'!C12</f>
        <v>EOL</v>
      </c>
      <c r="C19" s="21"/>
      <c r="D19" s="22" t="n">
        <f aca="false">'[1]PHYSICAL PIVOT'!D12</f>
        <v>70277</v>
      </c>
      <c r="E19" s="23" t="n">
        <f aca="false">(D19/D21)*100</f>
        <v>69.9844649365652</v>
      </c>
      <c r="F19" s="22" t="n">
        <f aca="false">'[1]PHYSICAL PIVOT'!E12</f>
        <v>7207195377.04291</v>
      </c>
      <c r="G19" s="23" t="n">
        <f aca="false">(F19/F21)*100</f>
        <v>46.6684962100684</v>
      </c>
      <c r="H19" s="22" t="n">
        <f aca="false">'[1]PHYSICAL PIVOT'!F12</f>
        <v>20152634336.7124</v>
      </c>
      <c r="I19" s="23" t="n">
        <f aca="false">(H19/H21)*100</f>
        <v>49.777263330765</v>
      </c>
      <c r="J19" s="7"/>
    </row>
    <row r="20" customFormat="false" ht="12.75" hidden="false" customHeight="false" outlineLevel="0" collapsed="false">
      <c r="A20" s="24"/>
      <c r="B20" s="25" t="str">
        <f aca="false">'[1]PHYSICAL PIVOT'!C13</f>
        <v>OTC</v>
      </c>
      <c r="C20" s="25"/>
      <c r="D20" s="26" t="n">
        <f aca="false">'[1]PHYSICAL PIVOT'!D13</f>
        <v>30141</v>
      </c>
      <c r="E20" s="27" t="n">
        <f aca="false">(D20/D21)*100</f>
        <v>30.0155350634348</v>
      </c>
      <c r="F20" s="26" t="n">
        <f aca="false">'[1]PHYSICAL PIVOT'!E13</f>
        <v>8236189266.42457</v>
      </c>
      <c r="G20" s="27" t="n">
        <f aca="false">(F20/F21)*100</f>
        <v>53.3315037899316</v>
      </c>
      <c r="H20" s="26" t="n">
        <f aca="false">'[1]PHYSICAL PIVOT'!F13</f>
        <v>20332986985.6172</v>
      </c>
      <c r="I20" s="27" t="n">
        <f aca="false">(H20/H21)*100</f>
        <v>50.222736669235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 PIVOT'!D14</f>
        <v>100418</v>
      </c>
      <c r="E21" s="29"/>
      <c r="F21" s="28" t="n">
        <f aca="false">'[1]PHYSICAL PIVOT'!E14</f>
        <v>15443384643.4675</v>
      </c>
      <c r="G21" s="29"/>
      <c r="H21" s="28" t="n">
        <f aca="false">'[1]PHYSICAL PIVOT'!F14</f>
        <v>40485621322.3296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 PIVOT'!B15</f>
        <v>ENA-CANADA EAST</v>
      </c>
      <c r="B23" s="21" t="str">
        <f aca="false">'[1]PHYSICAL PIVOT'!C15</f>
        <v>EOL</v>
      </c>
      <c r="C23" s="21"/>
      <c r="D23" s="22" t="n">
        <f aca="false">'[1]PHYSICAL PIVOT'!D15</f>
        <v>12559</v>
      </c>
      <c r="E23" s="23" t="n">
        <f aca="false">(D23/D25)*100</f>
        <v>79.081921793338</v>
      </c>
      <c r="F23" s="22" t="n">
        <f aca="false">'[1]PHYSICAL PIVOT'!E15</f>
        <v>1124871798.491</v>
      </c>
      <c r="G23" s="23" t="n">
        <f aca="false">(F23/F25)*100</f>
        <v>61.1956407547319</v>
      </c>
      <c r="H23" s="22" t="n">
        <f aca="false">'[1]PHYSICAL PIVOT'!F15</f>
        <v>4111172445.09223</v>
      </c>
      <c r="I23" s="23" t="n">
        <f aca="false">(H23/H25)*100</f>
        <v>60.9668734597336</v>
      </c>
      <c r="J23" s="7"/>
    </row>
    <row r="24" customFormat="false" ht="12.75" hidden="false" customHeight="false" outlineLevel="0" collapsed="false">
      <c r="A24" s="24"/>
      <c r="B24" s="25" t="str">
        <f aca="false">'[1]PHYSICAL PIVOT'!C16</f>
        <v>OTC</v>
      </c>
      <c r="C24" s="25"/>
      <c r="D24" s="26" t="n">
        <f aca="false">'[1]PHYSICAL PIVOT'!D16</f>
        <v>3322</v>
      </c>
      <c r="E24" s="27" t="n">
        <f aca="false">(D24/D25)*100</f>
        <v>20.9180782066621</v>
      </c>
      <c r="F24" s="26" t="n">
        <f aca="false">'[1]PHYSICAL PIVOT'!E16</f>
        <v>713284947.018721</v>
      </c>
      <c r="G24" s="27" t="n">
        <f aca="false">(F24/F25)*100</f>
        <v>38.8043592452681</v>
      </c>
      <c r="H24" s="26" t="n">
        <f aca="false">'[1]PHYSICAL PIVOT'!F16</f>
        <v>2632116511.34</v>
      </c>
      <c r="I24" s="27" t="n">
        <f aca="false">(H24/H25)*100</f>
        <v>39.0331265402664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 PIVOT'!D17</f>
        <v>15881</v>
      </c>
      <c r="E25" s="29"/>
      <c r="F25" s="28" t="n">
        <f aca="false">'[1]PHYSICAL PIVOT'!E17</f>
        <v>1838156745.50972</v>
      </c>
      <c r="G25" s="29"/>
      <c r="H25" s="28" t="n">
        <f aca="false">'[1]PHYSICAL PIVOT'!F17</f>
        <v>6743288956.43223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13</v>
      </c>
      <c r="B27" s="21" t="s">
        <v>9</v>
      </c>
      <c r="C27" s="21"/>
      <c r="D27" s="22"/>
      <c r="E27" s="23"/>
      <c r="F27" s="22"/>
      <c r="G27" s="23"/>
      <c r="H27" s="22"/>
      <c r="I27" s="23"/>
      <c r="J27" s="14"/>
    </row>
    <row r="28" customFormat="false" ht="12.75" hidden="false" customHeight="false" outlineLevel="0" collapsed="false">
      <c r="A28" s="24"/>
      <c r="B28" s="25" t="s">
        <v>10</v>
      </c>
      <c r="C28" s="25"/>
      <c r="D28" s="26"/>
      <c r="E28" s="27"/>
      <c r="F28" s="26"/>
      <c r="G28" s="27"/>
      <c r="H28" s="26"/>
      <c r="I28" s="27"/>
      <c r="J28" s="14"/>
    </row>
    <row r="29" customFormat="false" ht="12.75" hidden="false" customHeight="false" outlineLevel="0" collapsed="false">
      <c r="A29" s="3"/>
      <c r="B29" s="3" t="s">
        <v>8</v>
      </c>
      <c r="C29" s="3"/>
      <c r="D29" s="28"/>
      <c r="E29" s="29"/>
      <c r="F29" s="28"/>
      <c r="G29" s="29"/>
      <c r="H29" s="28"/>
      <c r="I29" s="29"/>
      <c r="J29" s="14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14"/>
    </row>
    <row r="31" customFormat="false" ht="12.75" hidden="false" customHeight="false" outlineLevel="0" collapsed="false">
      <c r="A31" s="20" t="str">
        <f aca="false">'[1]PHYSICAL PIVOT'!B18</f>
        <v>G-DAILY-EST</v>
      </c>
      <c r="B31" s="21" t="str">
        <f aca="false">'[1]PHYSICAL PIVOT'!C18</f>
        <v>EOL</v>
      </c>
      <c r="C31" s="21"/>
      <c r="D31" s="22" t="n">
        <f aca="false">'[1]PHYSICAL PIVOT'!D18</f>
        <v>30798</v>
      </c>
      <c r="E31" s="23" t="n">
        <f aca="false">(D31/D33)*100</f>
        <v>85.9319196428572</v>
      </c>
      <c r="F31" s="22" t="n">
        <f aca="false">'[1]PHYSICAL PIVOT'!E18</f>
        <v>6633131853</v>
      </c>
      <c r="G31" s="23" t="n">
        <f aca="false">(F31/F33)*100</f>
        <v>76.0366035353812</v>
      </c>
      <c r="H31" s="22" t="n">
        <f aca="false">'[1]PHYSICAL PIVOT'!F18</f>
        <v>35239679892.6363</v>
      </c>
      <c r="I31" s="23" t="n">
        <f aca="false">(H31/H33)*100</f>
        <v>79.2864240096086</v>
      </c>
      <c r="J31" s="7"/>
    </row>
    <row r="32" customFormat="false" ht="12.75" hidden="false" customHeight="false" outlineLevel="0" collapsed="false">
      <c r="A32" s="24"/>
      <c r="B32" s="25" t="str">
        <f aca="false">'[1]PHYSICAL PIVOT'!C19</f>
        <v>OTC</v>
      </c>
      <c r="C32" s="25"/>
      <c r="D32" s="26" t="n">
        <f aca="false">'[1]PHYSICAL PIVOT'!D19</f>
        <v>5042</v>
      </c>
      <c r="E32" s="27" t="n">
        <f aca="false">(D32/D33)*100</f>
        <v>14.0680803571429</v>
      </c>
      <c r="F32" s="26" t="n">
        <f aca="false">'[1]PHYSICAL PIVOT'!E19</f>
        <v>2090471707.111</v>
      </c>
      <c r="G32" s="27" t="n">
        <f aca="false">(F32/F33)*100</f>
        <v>23.9633964646188</v>
      </c>
      <c r="H32" s="26" t="n">
        <f aca="false">'[1]PHYSICAL PIVOT'!F19</f>
        <v>9206365357.63964</v>
      </c>
      <c r="I32" s="27" t="n">
        <f aca="false">(H32/H33)*100</f>
        <v>20.7135759903914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 PIVOT'!D20</f>
        <v>35840</v>
      </c>
      <c r="E33" s="29"/>
      <c r="F33" s="28" t="n">
        <f aca="false">'[1]PHYSICAL PIVOT'!E20</f>
        <v>8723603560.111</v>
      </c>
      <c r="G33" s="29"/>
      <c r="H33" s="28" t="n">
        <f aca="false">'[1]PHYSICAL PIVOT'!F20</f>
        <v>44446045250.2759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 PIVOT'!B21</f>
        <v>NG-PRICE</v>
      </c>
      <c r="B35" s="21" t="str">
        <f aca="false">'[1]PHYSICAL PIVOT'!C21</f>
        <v>EOL</v>
      </c>
      <c r="C35" s="21"/>
      <c r="D35" s="22" t="n">
        <f aca="false">'[1]PHYSICAL PIVOT'!D21</f>
        <v>156006</v>
      </c>
      <c r="E35" s="23" t="n">
        <f aca="false">(D35/D37)*100</f>
        <v>71.1115770664868</v>
      </c>
      <c r="F35" s="22" t="n">
        <f aca="false">'[1]PHYSICAL PIVOT'!E21</f>
        <v>61443109017</v>
      </c>
      <c r="G35" s="23" t="n">
        <f aca="false">(F35/F37)*100</f>
        <v>39.9687635829791</v>
      </c>
      <c r="H35" s="22" t="n">
        <f aca="false">'[1]PHYSICAL PIVOT'!F21</f>
        <v>307075402780.421</v>
      </c>
      <c r="I35" s="23" t="n">
        <f aca="false">(H35/H37)*100</f>
        <v>42.9046352999437</v>
      </c>
      <c r="J35" s="14"/>
    </row>
    <row r="36" customFormat="false" ht="12.75" hidden="false" customHeight="false" outlineLevel="0" collapsed="false">
      <c r="A36" s="24"/>
      <c r="B36" s="25" t="str">
        <f aca="false">'[1]PHYSICAL PIVOT'!C22</f>
        <v>OTC</v>
      </c>
      <c r="C36" s="25"/>
      <c r="D36" s="26" t="n">
        <f aca="false">'[1]PHYSICAL PIVOT'!D22</f>
        <v>63376</v>
      </c>
      <c r="E36" s="27" t="n">
        <f aca="false">(D36/D37)*100</f>
        <v>28.8884229335132</v>
      </c>
      <c r="F36" s="26" t="n">
        <f aca="false">'[1]PHYSICAL PIVOT'!E22</f>
        <v>92284711182.9871</v>
      </c>
      <c r="G36" s="27" t="n">
        <f aca="false">(F36/F37)*100</f>
        <v>60.0312364170209</v>
      </c>
      <c r="H36" s="26" t="n">
        <f aca="false">'[1]PHYSICAL PIVOT'!F22</f>
        <v>408640744516.196</v>
      </c>
      <c r="I36" s="27" t="n">
        <f aca="false">(H36/H37)*100</f>
        <v>57.0953647000563</v>
      </c>
      <c r="J36" s="7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 PIVOT'!D23</f>
        <v>219382</v>
      </c>
      <c r="E37" s="29"/>
      <c r="F37" s="28" t="n">
        <f aca="false">'[1]PHYSICAL PIVOT'!E23</f>
        <v>153727820199.987</v>
      </c>
      <c r="G37" s="29"/>
      <c r="H37" s="28" t="n">
        <f aca="false">'[1]PHYSICAL PIVOT'!F23</f>
        <v>715716147296.618</v>
      </c>
      <c r="I37" s="29"/>
      <c r="J37" s="7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7"/>
    </row>
    <row r="39" customFormat="false" ht="12.75" hidden="false" customHeight="false" outlineLevel="0" collapsed="false">
      <c r="A39" s="20" t="str">
        <f aca="false">'[1]PHYSICAL PIVOT'!B24</f>
        <v>TEXAS</v>
      </c>
      <c r="B39" s="21" t="str">
        <f aca="false">'[1]PHYSICAL PIVOT'!C24</f>
        <v>EOL</v>
      </c>
      <c r="C39" s="21"/>
      <c r="D39" s="22" t="n">
        <f aca="false">'[1]PHYSICAL PIVOT'!D24</f>
        <v>21167</v>
      </c>
      <c r="E39" s="23" t="n">
        <f aca="false">(D39/D41)*100</f>
        <v>55.5214563004931</v>
      </c>
      <c r="F39" s="22" t="n">
        <f aca="false">'[1]PHYSICAL PIVOT'!E24</f>
        <v>3637844922</v>
      </c>
      <c r="G39" s="23" t="n">
        <f aca="false">(F39/F41)*100</f>
        <v>31.0173975504527</v>
      </c>
      <c r="H39" s="22" t="n">
        <f aca="false">'[1]PHYSICAL PIVOT'!F24</f>
        <v>6739836194.44306</v>
      </c>
      <c r="I39" s="23" t="n">
        <f aca="false">(H39/H41)*100</f>
        <v>33.4294077032983</v>
      </c>
      <c r="J39" s="7"/>
    </row>
    <row r="40" customFormat="false" ht="12.75" hidden="false" customHeight="false" outlineLevel="0" collapsed="false">
      <c r="A40" s="24"/>
      <c r="B40" s="25" t="str">
        <f aca="false">'[1]PHYSICAL PIVOT'!C25</f>
        <v>OTC</v>
      </c>
      <c r="C40" s="25"/>
      <c r="D40" s="26" t="n">
        <f aca="false">'[1]PHYSICAL PIVOT'!D25</f>
        <v>16957</v>
      </c>
      <c r="E40" s="27" t="n">
        <f aca="false">(D40/D41)*100</f>
        <v>44.4785436995069</v>
      </c>
      <c r="F40" s="26" t="n">
        <f aca="false">'[1]PHYSICAL PIVOT'!E25</f>
        <v>8090556585.83992</v>
      </c>
      <c r="G40" s="27" t="n">
        <f aca="false">(F40/F41)*100</f>
        <v>68.9826024495473</v>
      </c>
      <c r="H40" s="26" t="n">
        <f aca="false">'[1]PHYSICAL PIVOT'!F25</f>
        <v>13421562578.3449</v>
      </c>
      <c r="I40" s="27" t="n">
        <f aca="false">(H40/H41)*100</f>
        <v>66.5705922967017</v>
      </c>
      <c r="J40" s="5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 PIVOT'!D26</f>
        <v>38124</v>
      </c>
      <c r="E41" s="29"/>
      <c r="F41" s="28" t="n">
        <f aca="false">'[1]PHYSICAL PIVOT'!E26</f>
        <v>11728401507.8399</v>
      </c>
      <c r="G41" s="29"/>
      <c r="H41" s="28" t="n">
        <f aca="false">'[1]PHYSICAL PIVOT'!F26</f>
        <v>20161398772.7879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617839</v>
      </c>
      <c r="E43" s="23" t="n">
        <f aca="false">(D43/D45)*100</f>
        <v>76.3370181514461</v>
      </c>
      <c r="F43" s="22" t="n">
        <f aca="false">SUM(F39,F35,F31,F27,F23,F19,F15,F11)</f>
        <v>105158538494.167</v>
      </c>
      <c r="G43" s="23" t="n">
        <f aca="false">(F43/F45)*100</f>
        <v>44.2691138842099</v>
      </c>
      <c r="H43" s="22" t="n">
        <f aca="false">SUM(H39,H35,H31,H27,H23,H19,H15,H11)</f>
        <v>411960851091.108</v>
      </c>
      <c r="I43" s="23" t="n">
        <f aca="false">(H43/H45)*100</f>
        <v>44.886243633039</v>
      </c>
      <c r="J43" s="7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191518</v>
      </c>
      <c r="E44" s="27" t="n">
        <f aca="false">(D44/D45)*100</f>
        <v>23.6629818485539</v>
      </c>
      <c r="F44" s="26" t="n">
        <f aca="false">SUM(F40,F36,F32,F28,F24,F20,F16,F12)</f>
        <v>132385268615.276</v>
      </c>
      <c r="G44" s="27" t="n">
        <f aca="false">(F44/F45)*100</f>
        <v>55.7308861157901</v>
      </c>
      <c r="H44" s="26" t="n">
        <f aca="false">SUM(H40,H36,H32,H28,H24,H20,H16,H12)</f>
        <v>505827802508.499</v>
      </c>
      <c r="I44" s="27" t="n">
        <f aca="false">(H44/H45)*100</f>
        <v>55.113756366961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809357</v>
      </c>
      <c r="E45" s="29"/>
      <c r="F45" s="28" t="n">
        <f aca="false">SUM(F43:F44)</f>
        <v>237543807109.443</v>
      </c>
      <c r="G45" s="29"/>
      <c r="H45" s="28" t="n">
        <f aca="false">SUM(H43:H44)</f>
        <v>917788653599.607</v>
      </c>
      <c r="I45" s="29"/>
      <c r="J45" s="5"/>
    </row>
    <row r="46" customFormat="false" ht="12.75" hidden="false" customHeight="false" outlineLevel="0" collapsed="false">
      <c r="A46" s="36"/>
      <c r="B46" s="39"/>
      <c r="C46" s="6"/>
      <c r="D46" s="7"/>
      <c r="E46" s="7"/>
      <c r="F46" s="6"/>
      <c r="G46" s="6"/>
      <c r="H46" s="41"/>
      <c r="I46" s="6"/>
      <c r="J46" s="34"/>
    </row>
    <row r="47" customFormat="false" ht="12.75" hidden="false" customHeight="false" outlineLevel="0" collapsed="false">
      <c r="A47" s="36"/>
      <c r="B47" s="39"/>
      <c r="C47" s="6"/>
      <c r="D47" s="7"/>
      <c r="E47" s="7"/>
      <c r="F47" s="6"/>
      <c r="G47" s="6"/>
      <c r="H47" s="7"/>
      <c r="I47" s="6"/>
      <c r="J47" s="7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6"/>
      <c r="B49" s="36"/>
      <c r="C49" s="37"/>
      <c r="D49" s="14"/>
      <c r="E49" s="14"/>
      <c r="F49" s="37"/>
      <c r="G49" s="37"/>
      <c r="H49" s="38"/>
      <c r="I49" s="37"/>
      <c r="J49" s="14"/>
    </row>
    <row r="50" customFormat="false" ht="12.75" hidden="false" customHeight="false" outlineLevel="0" collapsed="false">
      <c r="A50" s="36"/>
      <c r="B50" s="36"/>
      <c r="C50" s="37"/>
      <c r="D50" s="14"/>
      <c r="E50" s="14"/>
      <c r="F50" s="37"/>
      <c r="G50" s="37"/>
      <c r="H50" s="38"/>
      <c r="I50" s="37"/>
      <c r="J50" s="14"/>
    </row>
    <row r="51" customFormat="false" ht="12.75" hidden="false" customHeight="false" outlineLevel="0" collapsed="false">
      <c r="A51" s="36"/>
      <c r="B51" s="39"/>
      <c r="C51" s="6"/>
      <c r="D51" s="7"/>
      <c r="E51" s="7"/>
      <c r="F51" s="6"/>
      <c r="G51" s="6"/>
      <c r="H51" s="7"/>
      <c r="I51" s="6"/>
      <c r="J51" s="7"/>
    </row>
    <row r="52" customFormat="false" ht="12.75" hidden="false" customHeight="false" outlineLevel="0" collapsed="false">
      <c r="A52" s="39"/>
      <c r="B52" s="39"/>
      <c r="C52" s="6"/>
      <c r="D52" s="7"/>
      <c r="E52" s="7"/>
      <c r="F52" s="6"/>
      <c r="G52" s="6"/>
      <c r="H52" s="7"/>
      <c r="I52" s="6"/>
      <c r="J52" s="7"/>
    </row>
    <row r="53" customFormat="false" ht="12.75" hidden="false" customHeight="false" outlineLevel="0" collapsed="false">
      <c r="A53" s="3"/>
      <c r="B53" s="3"/>
      <c r="C53" s="37"/>
      <c r="D53" s="14"/>
      <c r="E53" s="14"/>
      <c r="F53" s="37"/>
      <c r="G53" s="37"/>
      <c r="H53" s="38"/>
      <c r="I53" s="37"/>
      <c r="J53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&amp;L&amp;8O:\EOL\SHANKMAN\&amp;F
&amp;A&amp;R&amp;8&amp;D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2001-05-24T15:22:34Z</dcterms:created>
  <dc:creator>ajohnson</dc:creator>
  <dc:description/>
  <dc:language>en-US</dc:language>
  <cp:lastModifiedBy>ajohnson</cp:lastModifiedBy>
  <dcterms:modified xsi:type="dcterms:W3CDTF">2001-05-24T15:22:45Z</dcterms:modified>
  <cp:revision>0</cp:revision>
  <dc:subject/>
  <dc:title/>
</cp:coreProperties>
</file>