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<sst xmlns="http://schemas.openxmlformats.org/spreadsheetml/2006/main" count="61" uniqueCount="14">
  <si>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</si>
  <si>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</si>
  <si>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April 18, 2001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</si>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</sst>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DEAL%20BREAKDOWN%20ANALYSIS%2004-1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NA GAS DATA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153527</v>
          </cell>
          <cell r="E6">
            <v>12756983683.5</v>
          </cell>
          <cell r="F6">
            <v>15537382119.0396</v>
          </cell>
        </row>
        <row r="7">
          <cell r="C7" t="str">
            <v>OTC</v>
          </cell>
          <cell r="D7">
            <v>25768</v>
          </cell>
          <cell r="E7">
            <v>7743631056.62501</v>
          </cell>
          <cell r="F7">
            <v>25338127747.9786</v>
          </cell>
        </row>
        <row r="8">
          <cell r="D8">
            <v>179295</v>
          </cell>
          <cell r="E8">
            <v>20500614740.125</v>
          </cell>
          <cell r="F8">
            <v>40875509867.0182</v>
          </cell>
        </row>
        <row r="9">
          <cell r="B9" t="str">
            <v>EAST</v>
          </cell>
          <cell r="C9" t="str">
            <v>EOL</v>
          </cell>
          <cell r="D9">
            <v>133534</v>
          </cell>
          <cell r="E9">
            <v>10422183612.6501</v>
          </cell>
          <cell r="F9">
            <v>20202507827.9921</v>
          </cell>
        </row>
        <row r="10">
          <cell r="C10" t="str">
            <v>OTC</v>
          </cell>
          <cell r="D10">
            <v>42606</v>
          </cell>
          <cell r="E10">
            <v>11873084063.4594</v>
          </cell>
          <cell r="F10">
            <v>25415538307.4839</v>
          </cell>
        </row>
        <row r="11">
          <cell r="D11">
            <v>176140</v>
          </cell>
          <cell r="E11">
            <v>22295267676.1095</v>
          </cell>
          <cell r="F11">
            <v>45618046135.476</v>
          </cell>
        </row>
        <row r="12">
          <cell r="B12" t="str">
            <v>ECC-CANADA WEST</v>
          </cell>
          <cell r="C12" t="str">
            <v>EOL</v>
          </cell>
          <cell r="D12">
            <v>64749</v>
          </cell>
          <cell r="E12">
            <v>6821088645.40051</v>
          </cell>
          <cell r="F12">
            <v>19185412912.2764</v>
          </cell>
        </row>
        <row r="13">
          <cell r="C13" t="str">
            <v>OTC</v>
          </cell>
          <cell r="D13">
            <v>27775</v>
          </cell>
          <cell r="E13">
            <v>7685492358.11351</v>
          </cell>
          <cell r="F13">
            <v>19070902923.7128</v>
          </cell>
        </row>
        <row r="14">
          <cell r="D14">
            <v>92524</v>
          </cell>
          <cell r="E14">
            <v>14506581003.514</v>
          </cell>
          <cell r="F14">
            <v>38256315835.9892</v>
          </cell>
        </row>
        <row r="15">
          <cell r="B15" t="str">
            <v>ENA-CANADA EAST</v>
          </cell>
          <cell r="C15" t="str">
            <v>EOL</v>
          </cell>
          <cell r="D15">
            <v>11176</v>
          </cell>
          <cell r="E15">
            <v>993360716.491</v>
          </cell>
          <cell r="F15">
            <v>3990946304.85801</v>
          </cell>
        </row>
        <row r="16">
          <cell r="C16" t="str">
            <v>OTC</v>
          </cell>
          <cell r="D16">
            <v>3250</v>
          </cell>
          <cell r="E16">
            <v>669406188.773921</v>
          </cell>
          <cell r="F16">
            <v>2621784943.77565</v>
          </cell>
        </row>
        <row r="17">
          <cell r="D17">
            <v>14426</v>
          </cell>
          <cell r="E17">
            <v>1662766905.26492</v>
          </cell>
          <cell r="F17">
            <v>6612731248.63366</v>
          </cell>
        </row>
        <row r="18">
          <cell r="B18" t="str">
            <v>G-DAILY-EST</v>
          </cell>
          <cell r="C18" t="str">
            <v>EOL</v>
          </cell>
          <cell r="D18">
            <v>28054</v>
          </cell>
          <cell r="E18">
            <v>5997959617</v>
          </cell>
          <cell r="F18">
            <v>32428132509.1483</v>
          </cell>
        </row>
        <row r="19">
          <cell r="C19" t="str">
            <v>OTC</v>
          </cell>
          <cell r="D19">
            <v>4769</v>
          </cell>
          <cell r="E19">
            <v>1983238707.111</v>
          </cell>
          <cell r="F19">
            <v>8744298500.70449</v>
          </cell>
        </row>
        <row r="20">
          <cell r="D20">
            <v>32823</v>
          </cell>
          <cell r="E20">
            <v>7981198324.111</v>
          </cell>
          <cell r="F20">
            <v>41172431009.8528</v>
          </cell>
        </row>
        <row r="21">
          <cell r="B21" t="str">
            <v>NG-PRICE</v>
          </cell>
          <cell r="C21" t="str">
            <v>EOL</v>
          </cell>
          <cell r="D21">
            <v>140098</v>
          </cell>
          <cell r="E21">
            <v>54346460867</v>
          </cell>
          <cell r="F21">
            <v>274095461124.921</v>
          </cell>
        </row>
        <row r="22">
          <cell r="C22" t="str">
            <v>OTC</v>
          </cell>
          <cell r="D22">
            <v>57976</v>
          </cell>
          <cell r="E22">
            <v>83579765123.9871</v>
          </cell>
          <cell r="F22">
            <v>369799759156.518</v>
          </cell>
        </row>
        <row r="23">
          <cell r="D23">
            <v>198074</v>
          </cell>
          <cell r="E23">
            <v>137926225990.987</v>
          </cell>
          <cell r="F23">
            <v>643895220281.44</v>
          </cell>
        </row>
        <row r="24">
          <cell r="B24" t="str">
            <v>TEXAS</v>
          </cell>
          <cell r="C24" t="str">
            <v>EOL</v>
          </cell>
          <cell r="D24">
            <v>19623</v>
          </cell>
          <cell r="E24">
            <v>3294885565</v>
          </cell>
          <cell r="F24">
            <v>6182209522.05585</v>
          </cell>
        </row>
        <row r="25">
          <cell r="C25" t="str">
            <v>OTC</v>
          </cell>
          <cell r="D25">
            <v>15945</v>
          </cell>
          <cell r="E25">
            <v>7693979079.87807</v>
          </cell>
          <cell r="F25">
            <v>13107008507.2472</v>
          </cell>
        </row>
        <row r="26">
          <cell r="D26">
            <v>35568</v>
          </cell>
          <cell r="E26">
            <v>10988864644.8781</v>
          </cell>
          <cell r="F26">
            <v>19289218029.3031</v>
          </cell>
        </row>
        <row r="27">
          <cell r="B27" t="str">
            <v>WEST</v>
          </cell>
          <cell r="C27" t="str">
            <v>EOL</v>
          </cell>
          <cell r="D27">
            <v>107145</v>
          </cell>
          <cell r="E27">
            <v>15586608299.5</v>
          </cell>
          <cell r="F27">
            <v>21885334012.8425</v>
          </cell>
        </row>
        <row r="28">
          <cell r="C28" t="str">
            <v>OTC</v>
          </cell>
          <cell r="D28">
            <v>30285</v>
          </cell>
          <cell r="E28">
            <v>14650263755.679</v>
          </cell>
          <cell r="F28">
            <v>26904015685.9788</v>
          </cell>
        </row>
        <row r="29">
          <cell r="D29">
            <v>137430</v>
          </cell>
          <cell r="E29">
            <v>30236872055.179</v>
          </cell>
          <cell r="F29">
            <v>48789349698.8213</v>
          </cell>
        </row>
      </sheetData>
      <sheetData sheetId="4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16722</v>
          </cell>
          <cell r="E6">
            <v>11136885792.5</v>
          </cell>
          <cell r="F6">
            <v>8212654974.21743</v>
          </cell>
        </row>
        <row r="7">
          <cell r="C7" t="str">
            <v>OTC</v>
          </cell>
          <cell r="D7">
            <v>4473</v>
          </cell>
          <cell r="E7">
            <v>3298574107.7262</v>
          </cell>
          <cell r="F7">
            <v>2862649275.50331</v>
          </cell>
        </row>
        <row r="8">
          <cell r="D8">
            <v>21195</v>
          </cell>
          <cell r="E8">
            <v>14435459900.2262</v>
          </cell>
          <cell r="F8">
            <v>11075304249.7207</v>
          </cell>
        </row>
        <row r="9">
          <cell r="B9" t="str">
            <v>EAST</v>
          </cell>
          <cell r="C9" t="str">
            <v>EOL</v>
          </cell>
          <cell r="D9">
            <v>19737</v>
          </cell>
          <cell r="E9">
            <v>7843763392.5981</v>
          </cell>
          <cell r="F9">
            <v>7230368311.32057</v>
          </cell>
        </row>
        <row r="10">
          <cell r="C10" t="str">
            <v>OTC</v>
          </cell>
          <cell r="D10">
            <v>5497</v>
          </cell>
          <cell r="E10">
            <v>6274610758.75</v>
          </cell>
          <cell r="F10">
            <v>3902668084.43226</v>
          </cell>
        </row>
        <row r="11">
          <cell r="D11">
            <v>25234</v>
          </cell>
          <cell r="E11">
            <v>14118374151.3481</v>
          </cell>
          <cell r="F11">
            <v>11133036395.7528</v>
          </cell>
        </row>
        <row r="12">
          <cell r="B12" t="str">
            <v>ECC-CANADA WEST</v>
          </cell>
          <cell r="C12" t="str">
            <v>EOL</v>
          </cell>
          <cell r="D12">
            <v>5709</v>
          </cell>
          <cell r="E12">
            <v>3383287484.46439</v>
          </cell>
          <cell r="F12">
            <v>6618193844.66685</v>
          </cell>
        </row>
        <row r="13">
          <cell r="C13" t="str">
            <v>OTC</v>
          </cell>
          <cell r="D13">
            <v>4725</v>
          </cell>
          <cell r="E13">
            <v>4898485835.39733</v>
          </cell>
          <cell r="F13">
            <v>8494290928.05658</v>
          </cell>
        </row>
        <row r="14">
          <cell r="D14">
            <v>10434</v>
          </cell>
          <cell r="E14">
            <v>8281773319.86172</v>
          </cell>
          <cell r="F14">
            <v>15112484772.7234</v>
          </cell>
        </row>
        <row r="15">
          <cell r="B15" t="str">
            <v>ENA-CANADA EAST</v>
          </cell>
          <cell r="C15" t="str">
            <v>EOL</v>
          </cell>
          <cell r="D15">
            <v>245</v>
          </cell>
          <cell r="E15">
            <v>95617833.48</v>
          </cell>
          <cell r="F15">
            <v>143023259.203377</v>
          </cell>
        </row>
        <row r="16">
          <cell r="C16" t="str">
            <v>OTC</v>
          </cell>
          <cell r="D16">
            <v>49</v>
          </cell>
          <cell r="E16">
            <v>27985000</v>
          </cell>
          <cell r="F16">
            <v>53304660.753</v>
          </cell>
        </row>
        <row r="17">
          <cell r="D17">
            <v>294</v>
          </cell>
          <cell r="E17">
            <v>123602833.48</v>
          </cell>
          <cell r="F17">
            <v>196327919.956377</v>
          </cell>
        </row>
        <row r="18">
          <cell r="B18" t="str">
            <v>G-DAILY-EST</v>
          </cell>
          <cell r="C18" t="str">
            <v>EOL</v>
          </cell>
          <cell r="D18">
            <v>28054</v>
          </cell>
          <cell r="E18">
            <v>5997959617</v>
          </cell>
          <cell r="F18">
            <v>32428132509.1483</v>
          </cell>
        </row>
        <row r="19">
          <cell r="C19" t="str">
            <v>OTC</v>
          </cell>
          <cell r="D19">
            <v>4769</v>
          </cell>
          <cell r="E19">
            <v>1983238707.111</v>
          </cell>
          <cell r="F19">
            <v>8744298500.70449</v>
          </cell>
        </row>
        <row r="20">
          <cell r="D20">
            <v>32823</v>
          </cell>
          <cell r="E20">
            <v>7981198324.111</v>
          </cell>
          <cell r="F20">
            <v>41172431009.8528</v>
          </cell>
        </row>
        <row r="21">
          <cell r="B21" t="str">
            <v>NG-PRICE</v>
          </cell>
          <cell r="C21" t="str">
            <v>EOL</v>
          </cell>
          <cell r="D21">
            <v>140097</v>
          </cell>
          <cell r="E21">
            <v>54346450867</v>
          </cell>
          <cell r="F21">
            <v>274095434124.921</v>
          </cell>
        </row>
        <row r="22">
          <cell r="C22" t="str">
            <v>OTC</v>
          </cell>
          <cell r="D22">
            <v>57705</v>
          </cell>
          <cell r="E22">
            <v>81822005140.98</v>
          </cell>
          <cell r="F22">
            <v>362083486306.961</v>
          </cell>
        </row>
        <row r="23">
          <cell r="D23">
            <v>197802</v>
          </cell>
          <cell r="E23">
            <v>136168456007.98</v>
          </cell>
          <cell r="F23">
            <v>636178920431.883</v>
          </cell>
        </row>
        <row r="24">
          <cell r="B24" t="str">
            <v>TEXAS</v>
          </cell>
          <cell r="C24" t="str">
            <v>EOL</v>
          </cell>
          <cell r="D24">
            <v>8082</v>
          </cell>
          <cell r="E24">
            <v>2958366154</v>
          </cell>
          <cell r="F24">
            <v>4717769724.76535</v>
          </cell>
        </row>
        <row r="25">
          <cell r="C25" t="str">
            <v>OTC</v>
          </cell>
          <cell r="D25">
            <v>4677</v>
          </cell>
          <cell r="E25">
            <v>4274339947.055</v>
          </cell>
          <cell r="F25">
            <v>2846836428.47237</v>
          </cell>
        </row>
        <row r="26">
          <cell r="D26">
            <v>12759</v>
          </cell>
          <cell r="E26">
            <v>7232706101.055</v>
          </cell>
          <cell r="F26">
            <v>7564606153.23772</v>
          </cell>
        </row>
        <row r="27">
          <cell r="B27" t="str">
            <v>WEST</v>
          </cell>
          <cell r="C27" t="str">
            <v>EOL</v>
          </cell>
          <cell r="D27">
            <v>37272</v>
          </cell>
          <cell r="E27">
            <v>14481138390</v>
          </cell>
          <cell r="F27">
            <v>14566374914.1066</v>
          </cell>
        </row>
        <row r="28">
          <cell r="C28" t="str">
            <v>OTC</v>
          </cell>
          <cell r="D28">
            <v>14076</v>
          </cell>
          <cell r="E28">
            <v>10974493789.23</v>
          </cell>
          <cell r="F28">
            <v>11692207677.8652</v>
          </cell>
        </row>
        <row r="29">
          <cell r="D29">
            <v>51348</v>
          </cell>
          <cell r="E29">
            <v>25455632179.23</v>
          </cell>
          <cell r="F29">
            <v>26258582591.9718</v>
          </cell>
        </row>
      </sheetData>
      <sheetData sheetId="5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136805</v>
          </cell>
          <cell r="E6">
            <v>1620097891</v>
          </cell>
          <cell r="F6">
            <v>7324727144.82217</v>
          </cell>
        </row>
        <row r="7">
          <cell r="C7" t="str">
            <v>OTC</v>
          </cell>
          <cell r="D7">
            <v>21295</v>
          </cell>
          <cell r="E7">
            <v>4445056948.89881</v>
          </cell>
          <cell r="F7">
            <v>22475478472.4752</v>
          </cell>
        </row>
        <row r="8">
          <cell r="D8">
            <v>158100</v>
          </cell>
          <cell r="E8">
            <v>6065154839.89881</v>
          </cell>
          <cell r="F8">
            <v>29800205617.2974</v>
          </cell>
        </row>
        <row r="9">
          <cell r="B9" t="str">
            <v>EAST</v>
          </cell>
          <cell r="C9" t="str">
            <v>EOL</v>
          </cell>
          <cell r="D9">
            <v>113797</v>
          </cell>
          <cell r="E9">
            <v>2578420220.052</v>
          </cell>
          <cell r="F9">
            <v>12972139516.6715</v>
          </cell>
        </row>
        <row r="10">
          <cell r="C10" t="str">
            <v>OTC</v>
          </cell>
          <cell r="D10">
            <v>37109</v>
          </cell>
          <cell r="E10">
            <v>5598473304.70941</v>
          </cell>
          <cell r="F10">
            <v>21512870223.0517</v>
          </cell>
        </row>
        <row r="11">
          <cell r="D11">
            <v>150906</v>
          </cell>
          <cell r="E11">
            <v>8176893524.76141</v>
          </cell>
          <cell r="F11">
            <v>34485009739.7231</v>
          </cell>
        </row>
        <row r="12">
          <cell r="B12" t="str">
            <v>ECC-CANADA WEST</v>
          </cell>
          <cell r="C12" t="str">
            <v>EOL</v>
          </cell>
          <cell r="D12">
            <v>59040</v>
          </cell>
          <cell r="E12">
            <v>3437801160.93612</v>
          </cell>
          <cell r="F12">
            <v>12567219067.6096</v>
          </cell>
        </row>
        <row r="13">
          <cell r="C13" t="str">
            <v>OTC</v>
          </cell>
          <cell r="D13">
            <v>23050</v>
          </cell>
          <cell r="E13">
            <v>2787006522.71618</v>
          </cell>
          <cell r="F13">
            <v>10576611995.6562</v>
          </cell>
        </row>
        <row r="14">
          <cell r="D14">
            <v>82090</v>
          </cell>
          <cell r="E14">
            <v>6224807683.65229</v>
          </cell>
          <cell r="F14">
            <v>23143831063.2657</v>
          </cell>
        </row>
        <row r="15">
          <cell r="B15" t="str">
            <v>ENA-CANADA EAST</v>
          </cell>
          <cell r="C15" t="str">
            <v>EOL</v>
          </cell>
          <cell r="D15">
            <v>10931</v>
          </cell>
          <cell r="E15">
            <v>897742883.011</v>
          </cell>
          <cell r="F15">
            <v>3847923045.65463</v>
          </cell>
        </row>
        <row r="16">
          <cell r="C16" t="str">
            <v>OTC</v>
          </cell>
          <cell r="D16">
            <v>3201</v>
          </cell>
          <cell r="E16">
            <v>641421188.773921</v>
          </cell>
          <cell r="F16">
            <v>2568480283.02265</v>
          </cell>
        </row>
        <row r="17">
          <cell r="D17">
            <v>14132</v>
          </cell>
          <cell r="E17">
            <v>1539164071.78492</v>
          </cell>
          <cell r="F17">
            <v>6416403328.67728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OTC</v>
          </cell>
          <cell r="D19">
            <v>271</v>
          </cell>
          <cell r="E19">
            <v>1757759983.00706</v>
          </cell>
          <cell r="F19">
            <v>7716272849.55703</v>
          </cell>
        </row>
        <row r="20">
          <cell r="D20">
            <v>272</v>
          </cell>
          <cell r="E20">
            <v>1757769983.00706</v>
          </cell>
          <cell r="F20">
            <v>7716299849.55703</v>
          </cell>
        </row>
        <row r="21">
          <cell r="B21" t="str">
            <v>TEXAS</v>
          </cell>
          <cell r="C21" t="str">
            <v>EOL</v>
          </cell>
          <cell r="D21">
            <v>11541</v>
          </cell>
          <cell r="E21">
            <v>336519411</v>
          </cell>
          <cell r="F21">
            <v>1464439797.2905</v>
          </cell>
        </row>
        <row r="22">
          <cell r="C22" t="str">
            <v>OTC</v>
          </cell>
          <cell r="D22">
            <v>11268</v>
          </cell>
          <cell r="E22">
            <v>3419639132.82307</v>
          </cell>
          <cell r="F22">
            <v>10260172078.7749</v>
          </cell>
        </row>
        <row r="23">
          <cell r="D23">
            <v>22809</v>
          </cell>
          <cell r="E23">
            <v>3756158543.82307</v>
          </cell>
          <cell r="F23">
            <v>11724611876.0654</v>
          </cell>
        </row>
        <row r="24">
          <cell r="B24" t="str">
            <v>WEST</v>
          </cell>
          <cell r="C24" t="str">
            <v>EOL</v>
          </cell>
          <cell r="D24">
            <v>69873</v>
          </cell>
          <cell r="E24">
            <v>1105469909.5</v>
          </cell>
          <cell r="F24">
            <v>7318959098.73587</v>
          </cell>
        </row>
        <row r="25">
          <cell r="C25" t="str">
            <v>OTC</v>
          </cell>
          <cell r="D25">
            <v>16209</v>
          </cell>
          <cell r="E25">
            <v>3675769966.449</v>
          </cell>
          <cell r="F25">
            <v>15211808008.1136</v>
          </cell>
        </row>
        <row r="26">
          <cell r="D26">
            <v>86082</v>
          </cell>
          <cell r="E26">
            <v>4781239875.949</v>
          </cell>
          <cell r="F26">
            <v>22530767106.8495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Sum of DEALS</v>
      </c>
      <c r="E9" s="12" t="s">
        <v>5</v>
      </c>
      <c r="F9" s="12" t="str">
        <f aca="false">'[1]PHYSICAL+FINANCIAL PIVOT '!E5</f>
        <v>Sum of VOLUME2</v>
      </c>
      <c r="G9" s="12" t="s">
        <v>6</v>
      </c>
      <c r="H9" s="13" t="str">
        <f aca="false">'[1]PHYSICAL+FINANCIAL PIVOT '!F5</f>
        <v>Sum of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153527</v>
      </c>
      <c r="E11" s="23" t="n">
        <f aca="false">(D11/D13)*100</f>
        <v>85.6281547170864</v>
      </c>
      <c r="F11" s="22" t="n">
        <f aca="false">'[1]PHYSICAL+FINANCIAL PIVOT '!E6</f>
        <v>12756983683.5</v>
      </c>
      <c r="G11" s="23" t="n">
        <f aca="false">(F11/F13)*100</f>
        <v>62.227322669165</v>
      </c>
      <c r="H11" s="22" t="n">
        <f aca="false">'[1]PHYSICAL+FINANCIAL PIVOT '!F6</f>
        <v>15537382119.0396</v>
      </c>
      <c r="I11" s="23" t="n">
        <f aca="false">(H11/H13)*100</f>
        <v>38.0114698742302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OTC</v>
      </c>
      <c r="C12" s="25"/>
      <c r="D12" s="26" t="n">
        <f aca="false">'[1]PHYSICAL+FINANCIAL PIVOT '!D7</f>
        <v>25768</v>
      </c>
      <c r="E12" s="27" t="n">
        <f aca="false">(D12/D13)*100</f>
        <v>14.3718452829136</v>
      </c>
      <c r="F12" s="26" t="n">
        <f aca="false">'[1]PHYSICAL+FINANCIAL PIVOT '!E7</f>
        <v>7743631056.62501</v>
      </c>
      <c r="G12" s="27" t="n">
        <f aca="false">(F12/F13)*100</f>
        <v>37.772677330835</v>
      </c>
      <c r="H12" s="26" t="n">
        <f aca="false">'[1]PHYSICAL+FINANCIAL PIVOT '!F7</f>
        <v>25338127747.9786</v>
      </c>
      <c r="I12" s="27" t="n">
        <f aca="false">(H12/H13)*100</f>
        <v>61.9885301257698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179295</v>
      </c>
      <c r="E13" s="29"/>
      <c r="F13" s="28" t="n">
        <f aca="false">'[1]PHYSICAL+FINANCIAL PIVOT '!E8</f>
        <v>20500614740.125</v>
      </c>
      <c r="G13" s="29"/>
      <c r="H13" s="28" t="n">
        <f aca="false">'[1]PHYSICAL+FINANCIAL PIVOT '!F8</f>
        <v>40875509867.0182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133534</v>
      </c>
      <c r="E15" s="23" t="n">
        <f aca="false">(D15/D17)*100</f>
        <v>75.8112864766663</v>
      </c>
      <c r="F15" s="22" t="n">
        <f aca="false">'[1]PHYSICAL+FINANCIAL PIVOT '!E9</f>
        <v>10422183612.6501</v>
      </c>
      <c r="G15" s="23" t="n">
        <f aca="false">(F15/F17)*100</f>
        <v>46.7461694744217</v>
      </c>
      <c r="H15" s="22" t="n">
        <f aca="false">'[1]PHYSICAL+FINANCIAL PIVOT '!F9</f>
        <v>20202507827.9921</v>
      </c>
      <c r="I15" s="23" t="n">
        <f aca="false">(H15/H17)*100</f>
        <v>44.2862190283093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OTC</v>
      </c>
      <c r="C16" s="25"/>
      <c r="D16" s="26" t="n">
        <f aca="false">'[1]PHYSICAL+FINANCIAL PIVOT '!D10</f>
        <v>42606</v>
      </c>
      <c r="E16" s="27" t="n">
        <f aca="false">(D16/D17)*100</f>
        <v>24.1887135233337</v>
      </c>
      <c r="F16" s="26" t="n">
        <f aca="false">'[1]PHYSICAL+FINANCIAL PIVOT '!E10</f>
        <v>11873084063.4594</v>
      </c>
      <c r="G16" s="27" t="n">
        <f aca="false">(F16/F17)*100</f>
        <v>53.2538305255783</v>
      </c>
      <c r="H16" s="26" t="n">
        <f aca="false">'[1]PHYSICAL+FINANCIAL PIVOT '!F10</f>
        <v>25415538307.4839</v>
      </c>
      <c r="I16" s="27" t="n">
        <f aca="false">(H16/H17)*100</f>
        <v>55.7137809716908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176140</v>
      </c>
      <c r="E17" s="29"/>
      <c r="F17" s="28" t="n">
        <f aca="false">'[1]PHYSICAL+FINANCIAL PIVOT '!E11</f>
        <v>22295267676.1095</v>
      </c>
      <c r="G17" s="29"/>
      <c r="H17" s="28" t="n">
        <f aca="false">'[1]PHYSICAL+FINANCIAL PIVOT '!F11</f>
        <v>45618046135.476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64749</v>
      </c>
      <c r="E19" s="23" t="n">
        <f aca="false">(D19/D21)*100</f>
        <v>69.9807617483031</v>
      </c>
      <c r="F19" s="22" t="n">
        <f aca="false">'[1]PHYSICAL+FINANCIAL PIVOT '!E12</f>
        <v>6821088645.40051</v>
      </c>
      <c r="G19" s="23" t="n">
        <f aca="false">(F19/F21)*100</f>
        <v>47.0206497571564</v>
      </c>
      <c r="H19" s="22" t="n">
        <f aca="false">'[1]PHYSICAL+FINANCIAL PIVOT '!F12</f>
        <v>19185412912.2764</v>
      </c>
      <c r="I19" s="23" t="n">
        <f aca="false">(H19/H21)*100</f>
        <v>50.1496615474613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OTC</v>
      </c>
      <c r="C20" s="25"/>
      <c r="D20" s="26" t="n">
        <f aca="false">'[1]PHYSICAL+FINANCIAL PIVOT '!D13</f>
        <v>27775</v>
      </c>
      <c r="E20" s="27" t="n">
        <f aca="false">(D20/D21)*100</f>
        <v>30.0192382516969</v>
      </c>
      <c r="F20" s="26" t="n">
        <f aca="false">'[1]PHYSICAL+FINANCIAL PIVOT '!E13</f>
        <v>7685492358.11351</v>
      </c>
      <c r="G20" s="27" t="n">
        <f aca="false">(F20/F21)*100</f>
        <v>52.9793502428436</v>
      </c>
      <c r="H20" s="26" t="n">
        <f aca="false">'[1]PHYSICAL+FINANCIAL PIVOT '!F13</f>
        <v>19070902923.7128</v>
      </c>
      <c r="I20" s="27" t="n">
        <f aca="false">(H20/H21)*100</f>
        <v>49.8503384525387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92524</v>
      </c>
      <c r="E21" s="29"/>
      <c r="F21" s="28" t="n">
        <f aca="false">'[1]PHYSICAL+FINANCIAL PIVOT '!E14</f>
        <v>14506581003.514</v>
      </c>
      <c r="G21" s="29"/>
      <c r="H21" s="28" t="n">
        <f aca="false">'[1]PHYSICAL+FINANCIAL PIVOT '!F14</f>
        <v>38256315835.9892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11176</v>
      </c>
      <c r="E23" s="23" t="n">
        <f aca="false">(D23/D25)*100</f>
        <v>77.4712324968806</v>
      </c>
      <c r="F23" s="22" t="n">
        <f aca="false">'[1]PHYSICAL+FINANCIAL PIVOT '!E15</f>
        <v>993360716.491</v>
      </c>
      <c r="G23" s="23" t="n">
        <f aca="false">(F23/F25)*100</f>
        <v>59.7414293816927</v>
      </c>
      <c r="H23" s="22" t="n">
        <f aca="false">'[1]PHYSICAL+FINANCIAL PIVOT '!F15</f>
        <v>3990946304.85801</v>
      </c>
      <c r="I23" s="23" t="n">
        <f aca="false">(H23/H25)*100</f>
        <v>60.352464886315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OTC</v>
      </c>
      <c r="C24" s="25"/>
      <c r="D24" s="26" t="n">
        <f aca="false">'[1]PHYSICAL+FINANCIAL PIVOT '!D16</f>
        <v>3250</v>
      </c>
      <c r="E24" s="27" t="n">
        <f aca="false">(D24/D25)*100</f>
        <v>22.5287675031194</v>
      </c>
      <c r="F24" s="26" t="n">
        <f aca="false">'[1]PHYSICAL+FINANCIAL PIVOT '!E16</f>
        <v>669406188.773921</v>
      </c>
      <c r="G24" s="27" t="n">
        <f aca="false">(F24/F25)*100</f>
        <v>40.2585706183073</v>
      </c>
      <c r="H24" s="26" t="n">
        <f aca="false">'[1]PHYSICAL+FINANCIAL PIVOT '!F16</f>
        <v>2621784943.77565</v>
      </c>
      <c r="I24" s="27" t="n">
        <f aca="false">(H24/H25)*100</f>
        <v>39.647535113685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14426</v>
      </c>
      <c r="E25" s="29"/>
      <c r="F25" s="28" t="n">
        <f aca="false">'[1]PHYSICAL+FINANCIAL PIVOT '!E17</f>
        <v>1662766905.26492</v>
      </c>
      <c r="G25" s="29"/>
      <c r="H25" s="28" t="n">
        <f aca="false">'[1]PHYSICAL+FINANCIAL PIVOT '!F17</f>
        <v>6612731248.63366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28054</v>
      </c>
      <c r="E27" s="23" t="n">
        <f aca="false">(D27/D29)*100</f>
        <v>85.4705541845657</v>
      </c>
      <c r="F27" s="22" t="n">
        <f aca="false">'[1]PHYSICAL+FINANCIAL PIVOT '!E18</f>
        <v>5997959617</v>
      </c>
      <c r="G27" s="23" t="n">
        <f aca="false">(F27/F29)*100</f>
        <v>75.1511160784003</v>
      </c>
      <c r="H27" s="22" t="n">
        <f aca="false">'[1]PHYSICAL+FINANCIAL PIVOT '!F18</f>
        <v>32428132509.1483</v>
      </c>
      <c r="I27" s="23" t="n">
        <f aca="false">(H27/H29)*100</f>
        <v>78.7617629412945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OTC</v>
      </c>
      <c r="C28" s="25"/>
      <c r="D28" s="26" t="n">
        <f aca="false">'[1]PHYSICAL+FINANCIAL PIVOT '!D19</f>
        <v>4769</v>
      </c>
      <c r="E28" s="27" t="n">
        <f aca="false">(D28/D29)*100</f>
        <v>14.5294458154343</v>
      </c>
      <c r="F28" s="26" t="n">
        <f aca="false">'[1]PHYSICAL+FINANCIAL PIVOT '!E19</f>
        <v>1983238707.111</v>
      </c>
      <c r="G28" s="27" t="n">
        <f aca="false">(F28/F29)*100</f>
        <v>24.8488839215997</v>
      </c>
      <c r="H28" s="26" t="n">
        <f aca="false">'[1]PHYSICAL+FINANCIAL PIVOT '!F19</f>
        <v>8744298500.70449</v>
      </c>
      <c r="I28" s="27" t="n">
        <f aca="false">(H28/H29)*100</f>
        <v>21.2382370587055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32823</v>
      </c>
      <c r="E29" s="29"/>
      <c r="F29" s="28" t="n">
        <f aca="false">'[1]PHYSICAL+FINANCIAL PIVOT '!E20</f>
        <v>7981198324.111</v>
      </c>
      <c r="G29" s="29"/>
      <c r="H29" s="28" t="n">
        <f aca="false">'[1]PHYSICAL+FINANCIAL PIVOT '!F20</f>
        <v>41172431009.8528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140098</v>
      </c>
      <c r="E31" s="23" t="n">
        <f aca="false">(D31/D33)*100</f>
        <v>70.7301311631007</v>
      </c>
      <c r="F31" s="22" t="n">
        <f aca="false">'[1]PHYSICAL+FINANCIAL PIVOT '!E21</f>
        <v>54346460867</v>
      </c>
      <c r="G31" s="23" t="n">
        <f aca="false">(F31/F33)*100</f>
        <v>39.4025577634172</v>
      </c>
      <c r="H31" s="22" t="n">
        <f aca="false">'[1]PHYSICAL+FINANCIAL PIVOT '!F21</f>
        <v>274095461124.921</v>
      </c>
      <c r="I31" s="23" t="n">
        <f aca="false">(H31/H33)*100</f>
        <v>42.5683329354607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OTC</v>
      </c>
      <c r="C32" s="25"/>
      <c r="D32" s="26" t="n">
        <f aca="false">'[1]PHYSICAL+FINANCIAL PIVOT '!D22</f>
        <v>57976</v>
      </c>
      <c r="E32" s="27" t="n">
        <f aca="false">(D32/D33)*100</f>
        <v>29.2698688368993</v>
      </c>
      <c r="F32" s="26" t="n">
        <f aca="false">'[1]PHYSICAL+FINANCIAL PIVOT '!E22</f>
        <v>83579765123.9871</v>
      </c>
      <c r="G32" s="27" t="n">
        <f aca="false">(F32/F33)*100</f>
        <v>60.5974422365828</v>
      </c>
      <c r="H32" s="26" t="n">
        <f aca="false">'[1]PHYSICAL+FINANCIAL PIVOT '!F22</f>
        <v>369799759156.518</v>
      </c>
      <c r="I32" s="27" t="n">
        <f aca="false">(H32/H33)*100</f>
        <v>57.4316670645393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198074</v>
      </c>
      <c r="E33" s="29"/>
      <c r="F33" s="28" t="n">
        <f aca="false">'[1]PHYSICAL+FINANCIAL PIVOT '!E23</f>
        <v>137926225990.987</v>
      </c>
      <c r="G33" s="29"/>
      <c r="H33" s="28" t="n">
        <f aca="false">'[1]PHYSICAL+FINANCIAL PIVOT '!F23</f>
        <v>643895220281.44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19623</v>
      </c>
      <c r="E35" s="23" t="n">
        <f aca="false">(D35/D37)*100</f>
        <v>55.1703778677463</v>
      </c>
      <c r="F35" s="22" t="n">
        <f aca="false">'[1]PHYSICAL+FINANCIAL PIVOT '!E24</f>
        <v>3294885565</v>
      </c>
      <c r="G35" s="23" t="n">
        <f aca="false">(F35/F37)*100</f>
        <v>29.983857946014</v>
      </c>
      <c r="H35" s="22" t="n">
        <f aca="false">'[1]PHYSICAL+FINANCIAL PIVOT '!F24</f>
        <v>6182209522.05585</v>
      </c>
      <c r="I35" s="23" t="n">
        <f aca="false">(H35/H37)*100</f>
        <v>32.0500785084403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OTC</v>
      </c>
      <c r="C36" s="25"/>
      <c r="D36" s="26" t="n">
        <f aca="false">'[1]PHYSICAL+FINANCIAL PIVOT '!D25</f>
        <v>15945</v>
      </c>
      <c r="E36" s="27" t="n">
        <f aca="false">(D36/D37)*100</f>
        <v>44.8296221322537</v>
      </c>
      <c r="F36" s="26" t="n">
        <f aca="false">'[1]PHYSICAL+FINANCIAL PIVOT '!E25</f>
        <v>7693979079.87807</v>
      </c>
      <c r="G36" s="27" t="n">
        <f aca="false">(F36/F37)*100</f>
        <v>70.016142053986</v>
      </c>
      <c r="H36" s="26" t="n">
        <f aca="false">'[1]PHYSICAL+FINANCIAL PIVOT '!F25</f>
        <v>13107008507.2472</v>
      </c>
      <c r="I36" s="27" t="n">
        <f aca="false">(H36/H37)*100</f>
        <v>67.9499214915597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35568</v>
      </c>
      <c r="E37" s="29"/>
      <c r="F37" s="28" t="n">
        <f aca="false">'[1]PHYSICAL+FINANCIAL PIVOT '!E26</f>
        <v>10988864644.8781</v>
      </c>
      <c r="G37" s="29"/>
      <c r="H37" s="28" t="n">
        <f aca="false">'[1]PHYSICAL+FINANCIAL PIVOT '!F26</f>
        <v>19289218029.3031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107145</v>
      </c>
      <c r="E39" s="23" t="n">
        <f aca="false">(D39/D41)*100</f>
        <v>77.9633267845449</v>
      </c>
      <c r="F39" s="22" t="n">
        <f aca="false">'[1]PHYSICAL+FINANCIAL PIVOT '!E27</f>
        <v>15586608299.5</v>
      </c>
      <c r="G39" s="23" t="n">
        <f aca="false">(F39/F41)*100</f>
        <v>51.5483488869357</v>
      </c>
      <c r="H39" s="22" t="n">
        <f aca="false">'[1]PHYSICAL+FINANCIAL PIVOT '!F27</f>
        <v>21885334012.8425</v>
      </c>
      <c r="I39" s="23" t="n">
        <f aca="false">(H39/H41)*100</f>
        <v>44.8567856467479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OTC</v>
      </c>
      <c r="C40" s="25"/>
      <c r="D40" s="26" t="n">
        <f aca="false">'[1]PHYSICAL+FINANCIAL PIVOT '!D28</f>
        <v>30285</v>
      </c>
      <c r="E40" s="27" t="n">
        <f aca="false">(D40/D41)*100</f>
        <v>22.0366732154551</v>
      </c>
      <c r="F40" s="26" t="n">
        <f aca="false">'[1]PHYSICAL+FINANCIAL PIVOT '!E28</f>
        <v>14650263755.679</v>
      </c>
      <c r="G40" s="27" t="n">
        <f aca="false">(F40/F41)*100</f>
        <v>48.4516511130643</v>
      </c>
      <c r="H40" s="26" t="n">
        <f aca="false">'[1]PHYSICAL+FINANCIAL PIVOT '!F28</f>
        <v>26904015685.9788</v>
      </c>
      <c r="I40" s="27" t="n">
        <f aca="false">(H40/H41)*100</f>
        <v>55.1432143532521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137430</v>
      </c>
      <c r="E41" s="29"/>
      <c r="F41" s="28" t="n">
        <f aca="false">'[1]PHYSICAL+FINANCIAL PIVOT '!E29</f>
        <v>30236872055.179</v>
      </c>
      <c r="G41" s="29"/>
      <c r="H41" s="28" t="n">
        <f aca="false">'[1]PHYSICAL+FINANCIAL PIVOT '!F29</f>
        <v>48789349698.8213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657906</v>
      </c>
      <c r="E43" s="23" t="n">
        <f aca="false">(D43/D45)*100</f>
        <v>75.9461144202798</v>
      </c>
      <c r="F43" s="22" t="n">
        <f aca="false">SUM(F39,F35,F31,F27,F23,F19,F15,F11)</f>
        <v>110219531006.542</v>
      </c>
      <c r="G43" s="23" t="n">
        <f aca="false">(F43/F45)*100</f>
        <v>44.7867742679354</v>
      </c>
      <c r="H43" s="22" t="n">
        <f aca="false">SUM(H39,H35,H31,H27,H23,H19,H15,H11)</f>
        <v>393507386333.134</v>
      </c>
      <c r="I43" s="23" t="n">
        <f aca="false">(H43/H45)*100</f>
        <v>44.4888028811247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208374</v>
      </c>
      <c r="E44" s="27" t="n">
        <f aca="false">(D44/D45)*100</f>
        <v>24.0538855797202</v>
      </c>
      <c r="F44" s="26" t="n">
        <f aca="false">SUM(F40,F36,F32,F28,F24,F20,F16,F12)</f>
        <v>135878860333.627</v>
      </c>
      <c r="G44" s="27" t="n">
        <f aca="false">(F44/F45)*100</f>
        <v>55.2132257320646</v>
      </c>
      <c r="H44" s="26" t="n">
        <f aca="false">SUM(H40,H36,H32,H28,H24,H20,H16,H12)</f>
        <v>491001435773.4</v>
      </c>
      <c r="I44" s="27" t="n">
        <f aca="false">(H44/H45)*100</f>
        <v>55.5111971188753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866280</v>
      </c>
      <c r="E45" s="29"/>
      <c r="F45" s="28" t="n">
        <f aca="false">SUM(F43:F44)</f>
        <v>246098391340.169</v>
      </c>
      <c r="G45" s="29"/>
      <c r="H45" s="28" t="n">
        <f aca="false">SUM(H43:H44)</f>
        <v>884508822106.534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April 18, 2001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Sum of DEALS</v>
      </c>
      <c r="E9" s="12" t="s">
        <v>5</v>
      </c>
      <c r="F9" s="12" t="str">
        <f aca="false">'[1]FINANCIAL PIVOT'!E5</f>
        <v>Sum of VOLUME2</v>
      </c>
      <c r="G9" s="12" t="s">
        <v>6</v>
      </c>
      <c r="H9" s="13" t="str">
        <f aca="false">'[1]FINANCIAL PIVOT'!F5</f>
        <v>Sum of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16722</v>
      </c>
      <c r="E11" s="23" t="n">
        <f aca="false">(D11/D13)*100</f>
        <v>78.895966029724</v>
      </c>
      <c r="F11" s="22" t="n">
        <f aca="false">'[1]FINANCIAL PIVOT'!E6</f>
        <v>11136885792.5</v>
      </c>
      <c r="G11" s="23" t="n">
        <f aca="false">(F11/F13)*100</f>
        <v>77.1495045497337</v>
      </c>
      <c r="H11" s="22" t="n">
        <f aca="false">'[1]FINANCIAL PIVOT'!F6</f>
        <v>8212654974.21743</v>
      </c>
      <c r="I11" s="23" t="n">
        <f aca="false">(H11/H13)*100</f>
        <v>74.1528610776043</v>
      </c>
    </row>
    <row r="12" customFormat="false" ht="12.75" hidden="false" customHeight="false" outlineLevel="0" collapsed="false">
      <c r="A12" s="24"/>
      <c r="B12" s="25" t="str">
        <f aca="false">'[1]FINANCIAL PIVOT'!C7</f>
        <v>OTC</v>
      </c>
      <c r="C12" s="25"/>
      <c r="D12" s="26" t="n">
        <f aca="false">'[1]FINANCIAL PIVOT'!D7</f>
        <v>4473</v>
      </c>
      <c r="E12" s="27" t="n">
        <f aca="false">(D12/D13)*100</f>
        <v>21.104033970276</v>
      </c>
      <c r="F12" s="26" t="n">
        <f aca="false">'[1]FINANCIAL PIVOT'!E7</f>
        <v>3298574107.7262</v>
      </c>
      <c r="G12" s="27" t="n">
        <f aca="false">(F12/F13)*100</f>
        <v>22.8504954502663</v>
      </c>
      <c r="H12" s="26" t="n">
        <f aca="false">'[1]FINANCIAL PIVOT'!F7</f>
        <v>2862649275.50331</v>
      </c>
      <c r="I12" s="27" t="n">
        <f aca="false">(H12/H13)*100</f>
        <v>25.8471389223957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21195</v>
      </c>
      <c r="E13" s="29"/>
      <c r="F13" s="28" t="n">
        <f aca="false">'[1]FINANCIAL PIVOT'!E8</f>
        <v>14435459900.2262</v>
      </c>
      <c r="G13" s="29"/>
      <c r="H13" s="28" t="n">
        <f aca="false">'[1]FINANCIAL PIVOT'!F8</f>
        <v>11075304249.7207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19737</v>
      </c>
      <c r="E15" s="23" t="n">
        <f aca="false">(D15/D17)*100</f>
        <v>78.2158991836411</v>
      </c>
      <c r="F15" s="22" t="n">
        <f aca="false">'[1]FINANCIAL PIVOT'!E9</f>
        <v>7843763392.5981</v>
      </c>
      <c r="G15" s="23" t="n">
        <f aca="false">(F15/F17)*100</f>
        <v>55.5571293727836</v>
      </c>
      <c r="H15" s="22" t="n">
        <f aca="false">'[1]FINANCIAL PIVOT'!F9</f>
        <v>7230368311.32057</v>
      </c>
      <c r="I15" s="23" t="n">
        <f aca="false">(H15/H17)*100</f>
        <v>64.9451601009667</v>
      </c>
    </row>
    <row r="16" customFormat="false" ht="12.75" hidden="false" customHeight="false" outlineLevel="0" collapsed="false">
      <c r="A16" s="24"/>
      <c r="B16" s="25" t="str">
        <f aca="false">'[1]FINANCIAL PIVOT'!C10</f>
        <v>OTC</v>
      </c>
      <c r="C16" s="25"/>
      <c r="D16" s="26" t="n">
        <f aca="false">'[1]FINANCIAL PIVOT'!D10</f>
        <v>5497</v>
      </c>
      <c r="E16" s="27" t="n">
        <f aca="false">(D16/D17)*100</f>
        <v>21.7841008163589</v>
      </c>
      <c r="F16" s="26" t="n">
        <f aca="false">'[1]FINANCIAL PIVOT'!E10</f>
        <v>6274610758.75</v>
      </c>
      <c r="G16" s="27" t="n">
        <f aca="false">(F16/F17)*100</f>
        <v>44.4428706272164</v>
      </c>
      <c r="H16" s="26" t="n">
        <f aca="false">'[1]FINANCIAL PIVOT'!F10</f>
        <v>3902668084.43226</v>
      </c>
      <c r="I16" s="27" t="n">
        <f aca="false">(H16/H17)*100</f>
        <v>35.0548398990333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25234</v>
      </c>
      <c r="E17" s="29"/>
      <c r="F17" s="28" t="n">
        <f aca="false">'[1]FINANCIAL PIVOT'!E11</f>
        <v>14118374151.3481</v>
      </c>
      <c r="G17" s="29"/>
      <c r="H17" s="28" t="n">
        <f aca="false">'[1]FINANCIAL PIVOT'!F11</f>
        <v>11133036395.7528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5709</v>
      </c>
      <c r="E19" s="23" t="n">
        <f aca="false">(D19/D21)*100</f>
        <v>54.7153536515239</v>
      </c>
      <c r="F19" s="22" t="n">
        <f aca="false">'[1]FINANCIAL PIVOT'!E12</f>
        <v>3383287484.46439</v>
      </c>
      <c r="G19" s="23" t="n">
        <f aca="false">(F19/F21)*100</f>
        <v>40.852210677518</v>
      </c>
      <c r="H19" s="22" t="n">
        <f aca="false">'[1]FINANCIAL PIVOT'!F12</f>
        <v>6618193844.66685</v>
      </c>
      <c r="I19" s="23" t="n">
        <f aca="false">(H19/H21)*100</f>
        <v>43.7928900786193</v>
      </c>
    </row>
    <row r="20" customFormat="false" ht="12.75" hidden="false" customHeight="false" outlineLevel="0" collapsed="false">
      <c r="A20" s="24"/>
      <c r="B20" s="25" t="str">
        <f aca="false">'[1]FINANCIAL PIVOT'!C13</f>
        <v>OTC</v>
      </c>
      <c r="C20" s="25"/>
      <c r="D20" s="26" t="n">
        <f aca="false">'[1]FINANCIAL PIVOT'!D13</f>
        <v>4725</v>
      </c>
      <c r="E20" s="27" t="n">
        <f aca="false">(D20/D21)*100</f>
        <v>45.2846463484761</v>
      </c>
      <c r="F20" s="26" t="n">
        <f aca="false">'[1]FINANCIAL PIVOT'!E13</f>
        <v>4898485835.39733</v>
      </c>
      <c r="G20" s="27" t="n">
        <f aca="false">(F20/F21)*100</f>
        <v>59.147789322482</v>
      </c>
      <c r="H20" s="26" t="n">
        <f aca="false">'[1]FINANCIAL PIVOT'!F13</f>
        <v>8494290928.05658</v>
      </c>
      <c r="I20" s="27" t="n">
        <f aca="false">(H20/H21)*100</f>
        <v>56.2071099213807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10434</v>
      </c>
      <c r="E21" s="29"/>
      <c r="F21" s="28" t="n">
        <f aca="false">'[1]FINANCIAL PIVOT'!E14</f>
        <v>8281773319.86172</v>
      </c>
      <c r="G21" s="29"/>
      <c r="H21" s="28" t="n">
        <f aca="false">'[1]FINANCIAL PIVOT'!F14</f>
        <v>15112484772.7234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245</v>
      </c>
      <c r="E23" s="23" t="n">
        <f aca="false">(D23/D25)*100</f>
        <v>83.3333333333333</v>
      </c>
      <c r="F23" s="22" t="n">
        <f aca="false">'[1]FINANCIAL PIVOT'!E15</f>
        <v>95617833.48</v>
      </c>
      <c r="G23" s="23" t="n">
        <f aca="false">(F23/F25)*100</f>
        <v>77.3589332767778</v>
      </c>
      <c r="H23" s="22" t="n">
        <f aca="false">'[1]FINANCIAL PIVOT'!F15</f>
        <v>143023259.203377</v>
      </c>
      <c r="I23" s="23" t="n">
        <f aca="false">(H23/H25)*100</f>
        <v>72.8491695094391</v>
      </c>
    </row>
    <row r="24" customFormat="false" ht="12.75" hidden="false" customHeight="false" outlineLevel="0" collapsed="false">
      <c r="A24" s="24"/>
      <c r="B24" s="25" t="str">
        <f aca="false">'[1]FINANCIAL PIVOT'!C16</f>
        <v>OTC</v>
      </c>
      <c r="C24" s="25"/>
      <c r="D24" s="26" t="n">
        <f aca="false">'[1]FINANCIAL PIVOT'!D16</f>
        <v>49</v>
      </c>
      <c r="E24" s="27" t="n">
        <f aca="false">(D24/D25)*100</f>
        <v>16.6666666666667</v>
      </c>
      <c r="F24" s="26" t="n">
        <f aca="false">'[1]FINANCIAL PIVOT'!E16</f>
        <v>27985000</v>
      </c>
      <c r="G24" s="27" t="n">
        <f aca="false">(F24/F25)*100</f>
        <v>22.6410667232222</v>
      </c>
      <c r="H24" s="26" t="n">
        <f aca="false">'[1]FINANCIAL PIVOT'!F16</f>
        <v>53304660.753</v>
      </c>
      <c r="I24" s="27" t="n">
        <f aca="false">(H24/H25)*100</f>
        <v>27.1508304905609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294</v>
      </c>
      <c r="E25" s="29"/>
      <c r="F25" s="28" t="n">
        <f aca="false">'[1]FINANCIAL PIVOT'!E17</f>
        <v>123602833.48</v>
      </c>
      <c r="G25" s="29"/>
      <c r="H25" s="28" t="n">
        <f aca="false">'[1]FINANCIAL PIVOT'!F17</f>
        <v>196327919.956377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28054</v>
      </c>
      <c r="E27" s="23" t="n">
        <f aca="false">(D27/D29)*100</f>
        <v>85.4705541845657</v>
      </c>
      <c r="F27" s="22" t="n">
        <f aca="false">'[1]FINANCIAL PIVOT'!E18</f>
        <v>5997959617</v>
      </c>
      <c r="G27" s="23" t="n">
        <f aca="false">(F27/F29)*100</f>
        <v>75.1511160784003</v>
      </c>
      <c r="H27" s="22" t="n">
        <f aca="false">'[1]FINANCIAL PIVOT'!F18</f>
        <v>32428132509.1483</v>
      </c>
      <c r="I27" s="23" t="n">
        <f aca="false">(H27/H29)*100</f>
        <v>78.7617629412945</v>
      </c>
    </row>
    <row r="28" customFormat="false" ht="12.75" hidden="false" customHeight="false" outlineLevel="0" collapsed="false">
      <c r="A28" s="24"/>
      <c r="B28" s="25" t="str">
        <f aca="false">'[1]FINANCIAL PIVOT'!C19</f>
        <v>OTC</v>
      </c>
      <c r="C28" s="25"/>
      <c r="D28" s="26" t="n">
        <f aca="false">'[1]FINANCIAL PIVOT'!D19</f>
        <v>4769</v>
      </c>
      <c r="E28" s="27" t="n">
        <f aca="false">(D28/D29)*100</f>
        <v>14.5294458154343</v>
      </c>
      <c r="F28" s="26" t="n">
        <f aca="false">'[1]FINANCIAL PIVOT'!E19</f>
        <v>1983238707.111</v>
      </c>
      <c r="G28" s="27" t="n">
        <f aca="false">(F28/F29)*100</f>
        <v>24.8488839215997</v>
      </c>
      <c r="H28" s="26" t="n">
        <f aca="false">'[1]FINANCIAL PIVOT'!F19</f>
        <v>8744298500.70449</v>
      </c>
      <c r="I28" s="27" t="n">
        <f aca="false">(H28/H29)*100</f>
        <v>21.2382370587055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32823</v>
      </c>
      <c r="E29" s="29"/>
      <c r="F29" s="28" t="n">
        <f aca="false">'[1]FINANCIAL PIVOT'!E20</f>
        <v>7981198324.111</v>
      </c>
      <c r="G29" s="29"/>
      <c r="H29" s="28" t="n">
        <f aca="false">'[1]FINANCIAL PIVOT'!F20</f>
        <v>41172431009.8528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140097</v>
      </c>
      <c r="E31" s="23" t="n">
        <f aca="false">(D31/D33)*100</f>
        <v>70.8268874935542</v>
      </c>
      <c r="F31" s="22" t="n">
        <f aca="false">'[1]FINANCIAL PIVOT'!E21</f>
        <v>54346450867</v>
      </c>
      <c r="G31" s="23" t="n">
        <f aca="false">(F31/F33)*100</f>
        <v>39.9111897573511</v>
      </c>
      <c r="H31" s="22" t="n">
        <f aca="false">'[1]FINANCIAL PIVOT'!F21</f>
        <v>274095434124.921</v>
      </c>
      <c r="I31" s="23" t="n">
        <f aca="false">(H31/H33)*100</f>
        <v>43.0846457375303</v>
      </c>
    </row>
    <row r="32" customFormat="false" ht="12.75" hidden="false" customHeight="false" outlineLevel="0" collapsed="false">
      <c r="A32" s="24"/>
      <c r="B32" s="25" t="str">
        <f aca="false">'[1]FINANCIAL PIVOT'!C22</f>
        <v>OTC</v>
      </c>
      <c r="C32" s="25"/>
      <c r="D32" s="26" t="n">
        <f aca="false">'[1]FINANCIAL PIVOT'!D22</f>
        <v>57705</v>
      </c>
      <c r="E32" s="27" t="n">
        <f aca="false">(D32/D33)*100</f>
        <v>29.1731125064458</v>
      </c>
      <c r="F32" s="26" t="n">
        <f aca="false">'[1]FINANCIAL PIVOT'!E22</f>
        <v>81822005140.98</v>
      </c>
      <c r="G32" s="27" t="n">
        <f aca="false">(F32/F33)*100</f>
        <v>60.0888102426489</v>
      </c>
      <c r="H32" s="26" t="n">
        <f aca="false">'[1]FINANCIAL PIVOT'!F22</f>
        <v>362083486306.961</v>
      </c>
      <c r="I32" s="27" t="n">
        <f aca="false">(H32/H33)*100</f>
        <v>56.9153542624697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197802</v>
      </c>
      <c r="E33" s="29"/>
      <c r="F33" s="28" t="n">
        <f aca="false">'[1]FINANCIAL PIVOT'!E23</f>
        <v>136168456007.98</v>
      </c>
      <c r="G33" s="29"/>
      <c r="H33" s="28" t="n">
        <f aca="false">'[1]FINANCIAL PIVOT'!F23</f>
        <v>636178920431.883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8082</v>
      </c>
      <c r="E35" s="23" t="n">
        <f aca="false">(D35/D37)*100</f>
        <v>63.3435222196097</v>
      </c>
      <c r="F35" s="22" t="n">
        <f aca="false">'[1]FINANCIAL PIVOT'!E24</f>
        <v>2958366154</v>
      </c>
      <c r="G35" s="23" t="n">
        <f aca="false">(F35/F37)*100</f>
        <v>40.9026180888019</v>
      </c>
      <c r="H35" s="22" t="n">
        <f aca="false">'[1]FINANCIAL PIVOT'!F24</f>
        <v>4717769724.76535</v>
      </c>
      <c r="I35" s="23" t="n">
        <f aca="false">(H35/H37)*100</f>
        <v>62.3663628905003</v>
      </c>
    </row>
    <row r="36" customFormat="false" ht="12.75" hidden="false" customHeight="false" outlineLevel="0" collapsed="false">
      <c r="A36" s="24"/>
      <c r="B36" s="25" t="str">
        <f aca="false">'[1]FINANCIAL PIVOT'!C25</f>
        <v>OTC</v>
      </c>
      <c r="C36" s="25"/>
      <c r="D36" s="26" t="n">
        <f aca="false">'[1]FINANCIAL PIVOT'!D25</f>
        <v>4677</v>
      </c>
      <c r="E36" s="27" t="n">
        <f aca="false">(D36/D37)*100</f>
        <v>36.6564777803903</v>
      </c>
      <c r="F36" s="26" t="n">
        <f aca="false">'[1]FINANCIAL PIVOT'!E25</f>
        <v>4274339947.055</v>
      </c>
      <c r="G36" s="27" t="n">
        <f aca="false">(F36/F37)*100</f>
        <v>59.0973819111981</v>
      </c>
      <c r="H36" s="26" t="n">
        <f aca="false">'[1]FINANCIAL PIVOT'!F25</f>
        <v>2846836428.47237</v>
      </c>
      <c r="I36" s="27" t="n">
        <f aca="false">(H36/H37)*100</f>
        <v>37.6336371094997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12759</v>
      </c>
      <c r="E37" s="29"/>
      <c r="F37" s="28" t="n">
        <f aca="false">'[1]FINANCIAL PIVOT'!E26</f>
        <v>7232706101.055</v>
      </c>
      <c r="G37" s="29"/>
      <c r="H37" s="28" t="n">
        <f aca="false">'[1]FINANCIAL PIVOT'!F26</f>
        <v>7564606153.23772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37272</v>
      </c>
      <c r="E39" s="23" t="n">
        <f aca="false">(D39/D41)*100</f>
        <v>72.587053049778</v>
      </c>
      <c r="F39" s="22" t="n">
        <f aca="false">'[1]FINANCIAL PIVOT'!E27</f>
        <v>14481138390</v>
      </c>
      <c r="G39" s="23" t="n">
        <f aca="false">(F39/F41)*100</f>
        <v>56.8877578370087</v>
      </c>
      <c r="H39" s="22" t="n">
        <f aca="false">'[1]FINANCIAL PIVOT'!F27</f>
        <v>14566374914.1066</v>
      </c>
      <c r="I39" s="23" t="n">
        <f aca="false">(H39/H41)*100</f>
        <v>55.4728148904735</v>
      </c>
    </row>
    <row r="40" customFormat="false" ht="12.75" hidden="false" customHeight="false" outlineLevel="0" collapsed="false">
      <c r="A40" s="24"/>
      <c r="B40" s="25" t="str">
        <f aca="false">'[1]FINANCIAL PIVOT'!C28</f>
        <v>OTC</v>
      </c>
      <c r="C40" s="25"/>
      <c r="D40" s="26" t="n">
        <f aca="false">'[1]FINANCIAL PIVOT'!D28</f>
        <v>14076</v>
      </c>
      <c r="E40" s="27" t="n">
        <f aca="false">(D40/D41)*100</f>
        <v>27.412946950222</v>
      </c>
      <c r="F40" s="26" t="n">
        <f aca="false">'[1]FINANCIAL PIVOT'!E28</f>
        <v>10974493789.23</v>
      </c>
      <c r="G40" s="27" t="n">
        <f aca="false">(F40/F41)*100</f>
        <v>43.1122421629913</v>
      </c>
      <c r="H40" s="26" t="n">
        <f aca="false">'[1]FINANCIAL PIVOT'!F28</f>
        <v>11692207677.8652</v>
      </c>
      <c r="I40" s="27" t="n">
        <f aca="false">(H40/H41)*100</f>
        <v>44.5271851095265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51348</v>
      </c>
      <c r="E41" s="29"/>
      <c r="F41" s="28" t="n">
        <f aca="false">'[1]FINANCIAL PIVOT'!E29</f>
        <v>25455632179.23</v>
      </c>
      <c r="G41" s="29"/>
      <c r="H41" s="28" t="n">
        <f aca="false">'[1]FINANCIAL PIVOT'!F29</f>
        <v>26258582591.9718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255918</v>
      </c>
      <c r="E43" s="23" t="n">
        <f aca="false">(D43/D45)*100</f>
        <v>72.7269110429709</v>
      </c>
      <c r="F43" s="22" t="n">
        <f aca="false">SUM(F39,F35,F31,F27,F23,F19,F15,F11)</f>
        <v>100243469531.042</v>
      </c>
      <c r="G43" s="23" t="n">
        <f aca="false">(F43/F45)*100</f>
        <v>46.8871754214245</v>
      </c>
      <c r="H43" s="22" t="n">
        <f aca="false">SUM(H39,H35,H31,H27,H23,H19,H15,H11)</f>
        <v>348011951662.35</v>
      </c>
      <c r="I43" s="23" t="n">
        <f aca="false">(H43/H45)*100</f>
        <v>46.4826783403713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95971</v>
      </c>
      <c r="E44" s="27" t="n">
        <f aca="false">(D44/D45)*100</f>
        <v>27.2730889570291</v>
      </c>
      <c r="F44" s="26" t="n">
        <f aca="false">SUM(F40,F36,F32,F28,F24,F20,F16,F12)</f>
        <v>113553733286.25</v>
      </c>
      <c r="G44" s="27" t="n">
        <f aca="false">(F44/F45)*100</f>
        <v>53.1128245785755</v>
      </c>
      <c r="H44" s="26" t="n">
        <f aca="false">SUM(H40,H36,H32,H28,H24,H20,H16,H12)</f>
        <v>400679741862.749</v>
      </c>
      <c r="I44" s="27" t="n">
        <f aca="false">(H44/H45)*100</f>
        <v>53.5173216596287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351889</v>
      </c>
      <c r="E45" s="29"/>
      <c r="F45" s="28" t="n">
        <f aca="false">SUM(F43:F44)</f>
        <v>213797202817.292</v>
      </c>
      <c r="G45" s="29"/>
      <c r="H45" s="28" t="n">
        <f aca="false">SUM(H43:H44)</f>
        <v>748691693525.098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April 18, 2001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Sum of DEALS</v>
      </c>
      <c r="E9" s="12" t="s">
        <v>5</v>
      </c>
      <c r="F9" s="12" t="str">
        <f aca="false">'[1]PHYSICAL PIVOT'!E5</f>
        <v>Sum of VOLUME2</v>
      </c>
      <c r="G9" s="12" t="s">
        <v>6</v>
      </c>
      <c r="H9" s="13" t="str">
        <f aca="false">'[1]PHYSICAL PIVOT'!F5</f>
        <v>Sum of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136805</v>
      </c>
      <c r="E11" s="23" t="n">
        <f aca="false">(D11/D13)*100</f>
        <v>86.5306767868438</v>
      </c>
      <c r="F11" s="22" t="n">
        <f aca="false">'[1]PHYSICAL PIVOT'!E6</f>
        <v>1620097891</v>
      </c>
      <c r="G11" s="23" t="n">
        <f aca="false">(F11/F13)*100</f>
        <v>26.7115668728258</v>
      </c>
      <c r="H11" s="22" t="n">
        <f aca="false">'[1]PHYSICAL PIVOT'!F6</f>
        <v>7324727144.82217</v>
      </c>
      <c r="I11" s="23" t="n">
        <f aca="false">(H11/H13)*100</f>
        <v>24.579451695362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OTC</v>
      </c>
      <c r="C12" s="25"/>
      <c r="D12" s="26" t="n">
        <f aca="false">'[1]PHYSICAL PIVOT'!D7</f>
        <v>21295</v>
      </c>
      <c r="E12" s="27" t="n">
        <f aca="false">(D12/D13)*100</f>
        <v>13.4693232131562</v>
      </c>
      <c r="F12" s="26" t="n">
        <f aca="false">'[1]PHYSICAL PIVOT'!E7</f>
        <v>4445056948.89881</v>
      </c>
      <c r="G12" s="27" t="n">
        <f aca="false">(F12/F13)*100</f>
        <v>73.2884331271742</v>
      </c>
      <c r="H12" s="26" t="n">
        <f aca="false">'[1]PHYSICAL PIVOT'!F7</f>
        <v>22475478472.4752</v>
      </c>
      <c r="I12" s="27" t="n">
        <f aca="false">(H12/H13)*100</f>
        <v>75.420548304638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158100</v>
      </c>
      <c r="E13" s="29"/>
      <c r="F13" s="28" t="n">
        <f aca="false">'[1]PHYSICAL PIVOT'!E8</f>
        <v>6065154839.89881</v>
      </c>
      <c r="G13" s="29"/>
      <c r="H13" s="28" t="n">
        <f aca="false">'[1]PHYSICAL PIVOT'!F8</f>
        <v>29800205617.2974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113797</v>
      </c>
      <c r="E15" s="23" t="n">
        <f aca="false">(D15/D17)*100</f>
        <v>75.409195128093</v>
      </c>
      <c r="F15" s="22" t="n">
        <f aca="false">'[1]PHYSICAL PIVOT'!E9</f>
        <v>2578420220.052</v>
      </c>
      <c r="G15" s="23" t="n">
        <f aca="false">(F15/F17)*100</f>
        <v>31.5330047070319</v>
      </c>
      <c r="H15" s="22" t="n">
        <f aca="false">'[1]PHYSICAL PIVOT'!F9</f>
        <v>12972139516.6715</v>
      </c>
      <c r="I15" s="23" t="n">
        <f aca="false">(H15/H17)*100</f>
        <v>37.6167488847449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OTC</v>
      </c>
      <c r="C16" s="25"/>
      <c r="D16" s="26" t="n">
        <f aca="false">'[1]PHYSICAL PIVOT'!D10</f>
        <v>37109</v>
      </c>
      <c r="E16" s="27" t="n">
        <f aca="false">(D16/D17)*100</f>
        <v>24.590804871907</v>
      </c>
      <c r="F16" s="26" t="n">
        <f aca="false">'[1]PHYSICAL PIVOT'!E10</f>
        <v>5598473304.70941</v>
      </c>
      <c r="G16" s="27" t="n">
        <f aca="false">(F16/F17)*100</f>
        <v>68.4669952929681</v>
      </c>
      <c r="H16" s="26" t="n">
        <f aca="false">'[1]PHYSICAL PIVOT'!F10</f>
        <v>21512870223.0517</v>
      </c>
      <c r="I16" s="27" t="n">
        <f aca="false">(H16/H17)*100</f>
        <v>62.3832511152551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150906</v>
      </c>
      <c r="E17" s="29"/>
      <c r="F17" s="28" t="n">
        <f aca="false">'[1]PHYSICAL PIVOT'!E11</f>
        <v>8176893524.76141</v>
      </c>
      <c r="G17" s="29"/>
      <c r="H17" s="28" t="n">
        <f aca="false">'[1]PHYSICAL PIVOT'!F11</f>
        <v>34485009739.7231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59040</v>
      </c>
      <c r="E19" s="23" t="n">
        <f aca="false">(D19/D21)*100</f>
        <v>71.9210622487514</v>
      </c>
      <c r="F19" s="22" t="n">
        <f aca="false">'[1]PHYSICAL PIVOT'!E12</f>
        <v>3437801160.93612</v>
      </c>
      <c r="G19" s="23" t="n">
        <f aca="false">(F19/F21)*100</f>
        <v>55.2274276675974</v>
      </c>
      <c r="H19" s="22" t="n">
        <f aca="false">'[1]PHYSICAL PIVOT'!F12</f>
        <v>12567219067.6096</v>
      </c>
      <c r="I19" s="23" t="n">
        <f aca="false">(H19/H21)*100</f>
        <v>54.3005133128389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OTC</v>
      </c>
      <c r="C20" s="25"/>
      <c r="D20" s="26" t="n">
        <f aca="false">'[1]PHYSICAL PIVOT'!D13</f>
        <v>23050</v>
      </c>
      <c r="E20" s="27" t="n">
        <f aca="false">(D20/D21)*100</f>
        <v>28.0789377512486</v>
      </c>
      <c r="F20" s="26" t="n">
        <f aca="false">'[1]PHYSICAL PIVOT'!E13</f>
        <v>2787006522.71618</v>
      </c>
      <c r="G20" s="27" t="n">
        <f aca="false">(F20/F21)*100</f>
        <v>44.7725723324026</v>
      </c>
      <c r="H20" s="26" t="n">
        <f aca="false">'[1]PHYSICAL PIVOT'!F13</f>
        <v>10576611995.6562</v>
      </c>
      <c r="I20" s="27" t="n">
        <f aca="false">(H20/H21)*100</f>
        <v>45.6994866871611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82090</v>
      </c>
      <c r="E21" s="29"/>
      <c r="F21" s="28" t="n">
        <f aca="false">'[1]PHYSICAL PIVOT'!E14</f>
        <v>6224807683.65229</v>
      </c>
      <c r="G21" s="29"/>
      <c r="H21" s="28" t="n">
        <f aca="false">'[1]PHYSICAL PIVOT'!F14</f>
        <v>23143831063.2657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10931</v>
      </c>
      <c r="E23" s="23" t="n">
        <f aca="false">(D23/D25)*100</f>
        <v>77.3492782337956</v>
      </c>
      <c r="F23" s="22" t="n">
        <f aca="false">'[1]PHYSICAL PIVOT'!E15</f>
        <v>897742883.011</v>
      </c>
      <c r="G23" s="23" t="n">
        <f aca="false">(F23/F25)*100</f>
        <v>58.3266527245478</v>
      </c>
      <c r="H23" s="22" t="n">
        <f aca="false">'[1]PHYSICAL PIVOT'!F15</f>
        <v>3847923045.65463</v>
      </c>
      <c r="I23" s="23" t="n">
        <f aca="false">(H23/H25)*100</f>
        <v>59.9700930341589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OTC</v>
      </c>
      <c r="C24" s="25"/>
      <c r="D24" s="26" t="n">
        <f aca="false">'[1]PHYSICAL PIVOT'!D16</f>
        <v>3201</v>
      </c>
      <c r="E24" s="27" t="n">
        <f aca="false">(D24/D25)*100</f>
        <v>22.6507217662044</v>
      </c>
      <c r="F24" s="26" t="n">
        <f aca="false">'[1]PHYSICAL PIVOT'!E16</f>
        <v>641421188.773921</v>
      </c>
      <c r="G24" s="27" t="n">
        <f aca="false">(F24/F25)*100</f>
        <v>41.6733472754522</v>
      </c>
      <c r="H24" s="26" t="n">
        <f aca="false">'[1]PHYSICAL PIVOT'!F16</f>
        <v>2568480283.02265</v>
      </c>
      <c r="I24" s="27" t="n">
        <f aca="false">(H24/H25)*100</f>
        <v>40.0299069658411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14132</v>
      </c>
      <c r="E25" s="29"/>
      <c r="F25" s="28" t="n">
        <f aca="false">'[1]PHYSICAL PIVOT'!E17</f>
        <v>1539164071.78492</v>
      </c>
      <c r="G25" s="29"/>
      <c r="H25" s="28" t="n">
        <f aca="false">'[1]PHYSICAL PIVOT'!F17</f>
        <v>6416403328.67728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0.367647058823529</v>
      </c>
      <c r="F31" s="22" t="n">
        <f aca="false">'[1]PHYSICAL PIVOT'!E18</f>
        <v>10000</v>
      </c>
      <c r="G31" s="23" t="n">
        <f aca="false">(F31/F33)*100</f>
        <v>0.000568902649190356</v>
      </c>
      <c r="H31" s="22" t="n">
        <f aca="false">'[1]PHYSICAL PIVOT'!F18</f>
        <v>27000</v>
      </c>
      <c r="I31" s="23" t="n">
        <f aca="false">(H31/H33)*100</f>
        <v>0.000349908641789627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OTC</v>
      </c>
      <c r="C32" s="25"/>
      <c r="D32" s="26" t="n">
        <f aca="false">'[1]PHYSICAL PIVOT'!D19</f>
        <v>271</v>
      </c>
      <c r="E32" s="27" t="n">
        <f aca="false">(D32/D33)*100</f>
        <v>99.6323529411765</v>
      </c>
      <c r="F32" s="26" t="n">
        <f aca="false">'[1]PHYSICAL PIVOT'!E19</f>
        <v>1757759983.00706</v>
      </c>
      <c r="G32" s="27" t="n">
        <f aca="false">(F32/F33)*100</f>
        <v>99.9994310973508</v>
      </c>
      <c r="H32" s="26" t="n">
        <f aca="false">'[1]PHYSICAL PIVOT'!F19</f>
        <v>7716272849.55703</v>
      </c>
      <c r="I32" s="27" t="n">
        <f aca="false">(H32/H33)*100</f>
        <v>99.9996500913582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272</v>
      </c>
      <c r="E33" s="29"/>
      <c r="F33" s="28" t="n">
        <f aca="false">'[1]PHYSICAL PIVOT'!E20</f>
        <v>1757769983.00706</v>
      </c>
      <c r="G33" s="29"/>
      <c r="H33" s="28" t="n">
        <f aca="false">'[1]PHYSICAL PIVOT'!F20</f>
        <v>7716299849.55703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11541</v>
      </c>
      <c r="E35" s="23" t="n">
        <f aca="false">(D35/D37)*100</f>
        <v>50.5984479810601</v>
      </c>
      <c r="F35" s="22" t="n">
        <f aca="false">'[1]PHYSICAL PIVOT'!E21</f>
        <v>336519411</v>
      </c>
      <c r="G35" s="23" t="n">
        <f aca="false">(F35/F37)*100</f>
        <v>8.95913756232147</v>
      </c>
      <c r="H35" s="22" t="n">
        <f aca="false">'[1]PHYSICAL PIVOT'!F21</f>
        <v>1464439797.2905</v>
      </c>
      <c r="I35" s="23" t="n">
        <f aca="false">(H35/H37)*100</f>
        <v>12.4903051185857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OTC</v>
      </c>
      <c r="C36" s="25"/>
      <c r="D36" s="26" t="n">
        <f aca="false">'[1]PHYSICAL PIVOT'!D22</f>
        <v>11268</v>
      </c>
      <c r="E36" s="27" t="n">
        <f aca="false">(D36/D37)*100</f>
        <v>49.4015520189399</v>
      </c>
      <c r="F36" s="26" t="n">
        <f aca="false">'[1]PHYSICAL PIVOT'!E22</f>
        <v>3419639132.82307</v>
      </c>
      <c r="G36" s="27" t="n">
        <f aca="false">(F36/F37)*100</f>
        <v>91.0408624376785</v>
      </c>
      <c r="H36" s="26" t="n">
        <f aca="false">'[1]PHYSICAL PIVOT'!F22</f>
        <v>10260172078.7749</v>
      </c>
      <c r="I36" s="27" t="n">
        <f aca="false">(H36/H37)*100</f>
        <v>87.5096948814143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22809</v>
      </c>
      <c r="E37" s="29"/>
      <c r="F37" s="28" t="n">
        <f aca="false">'[1]PHYSICAL PIVOT'!E23</f>
        <v>3756158543.82307</v>
      </c>
      <c r="G37" s="29"/>
      <c r="H37" s="28" t="n">
        <f aca="false">'[1]PHYSICAL PIVOT'!F23</f>
        <v>11724611876.0654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69873</v>
      </c>
      <c r="E39" s="23" t="n">
        <f aca="false">(D39/D41)*100</f>
        <v>81.170279500941</v>
      </c>
      <c r="F39" s="22" t="n">
        <f aca="false">'[1]PHYSICAL PIVOT'!E24</f>
        <v>1105469909.5</v>
      </c>
      <c r="G39" s="23" t="n">
        <f aca="false">(F39/F41)*100</f>
        <v>23.1209882411637</v>
      </c>
      <c r="H39" s="22" t="n">
        <f aca="false">'[1]PHYSICAL PIVOT'!F24</f>
        <v>7318959098.73587</v>
      </c>
      <c r="I39" s="23" t="n">
        <f aca="false">(H39/H41)*100</f>
        <v>32.4842872150184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OTC</v>
      </c>
      <c r="C40" s="25"/>
      <c r="D40" s="26" t="n">
        <f aca="false">'[1]PHYSICAL PIVOT'!D25</f>
        <v>16209</v>
      </c>
      <c r="E40" s="27" t="n">
        <f aca="false">(D40/D41)*100</f>
        <v>18.829720499059</v>
      </c>
      <c r="F40" s="26" t="n">
        <f aca="false">'[1]PHYSICAL PIVOT'!E25</f>
        <v>3675769966.449</v>
      </c>
      <c r="G40" s="27" t="n">
        <f aca="false">(F40/F41)*100</f>
        <v>76.8790117588362</v>
      </c>
      <c r="H40" s="26" t="n">
        <f aca="false">'[1]PHYSICAL PIVOT'!F25</f>
        <v>15211808008.1136</v>
      </c>
      <c r="I40" s="27" t="n">
        <f aca="false">(H40/H41)*100</f>
        <v>67.5157127849816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86082</v>
      </c>
      <c r="E41" s="29"/>
      <c r="F41" s="28" t="n">
        <f aca="false">'[1]PHYSICAL PIVOT'!E26</f>
        <v>4781239875.949</v>
      </c>
      <c r="G41" s="29"/>
      <c r="H41" s="28" t="n">
        <f aca="false">'[1]PHYSICAL PIVOT'!F26</f>
        <v>22530767106.8495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401988</v>
      </c>
      <c r="E43" s="23" t="n">
        <f aca="false">(D43/D45)*100</f>
        <v>78.1483346326044</v>
      </c>
      <c r="F43" s="22" t="n">
        <f aca="false">SUM(F39,F35,F31,F27,F23,F19,F15,F11)</f>
        <v>9976061475.49912</v>
      </c>
      <c r="G43" s="23" t="n">
        <f aca="false">(F43/F45)*100</f>
        <v>30.8845028053188</v>
      </c>
      <c r="H43" s="22" t="n">
        <f aca="false">SUM(H39,H35,H31,H27,H23,H19,H15,H11)</f>
        <v>45495434670.7842</v>
      </c>
      <c r="I43" s="23" t="n">
        <f aca="false">(H43/H45)*100</f>
        <v>33.4975677559737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112403</v>
      </c>
      <c r="E44" s="27" t="n">
        <f aca="false">(D44/D45)*100</f>
        <v>21.8516653673956</v>
      </c>
      <c r="F44" s="26" t="n">
        <f aca="false">SUM(F40,F36,F32,F28,F24,F20,F16,F12)</f>
        <v>22325127047.3774</v>
      </c>
      <c r="G44" s="27" t="n">
        <f aca="false">(F44/F45)*100</f>
        <v>69.1154971946812</v>
      </c>
      <c r="H44" s="26" t="n">
        <f aca="false">SUM(H40,H36,H32,H28,H24,H20,H16,H12)</f>
        <v>90321693910.6512</v>
      </c>
      <c r="I44" s="27" t="n">
        <f aca="false">(H44/H45)*100</f>
        <v>66.5024322440263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514391</v>
      </c>
      <c r="E45" s="29"/>
      <c r="F45" s="28" t="n">
        <f aca="false">SUM(F43:F44)</f>
        <v>32301188522.8766</v>
      </c>
      <c r="G45" s="29"/>
      <c r="H45" s="28" t="n">
        <f aca="false">SUM(H43:H44)</f>
        <v>135817128581.435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2001-04-19T18:07:28Z</dcterms:created>
  <dc:creator>ajohnson</dc:creator>
  <dc:description/>
  <dc:language>en-US</dc:language>
  <cp:lastModifiedBy>ajohnson</cp:lastModifiedBy>
  <dcterms:modified xsi:type="dcterms:W3CDTF">2001-04-19T19:05:58Z</dcterms:modified>
  <cp:revision>0</cp:revision>
  <dc:subject/>
  <dc:title/>
</cp:coreProperties>
</file>