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HYSICAL &amp; FINANCIAL" sheetId="1" state="visible" r:id="rId3"/>
    <sheet name="FINANCIAL" sheetId="2" state="visible" r:id="rId4"/>
    <sheet name="PHYSICAL" sheetId="3" state="visible" r:id="rId5"/>
  </sheets>
  <externalReferences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<sst xmlns="http://schemas.openxmlformats.org/spreadsheetml/2006/main" count="61" uniqueCount="14">
  <si>
    <t xml:space="preserve">ENRON North American Gas - EOL vs NON-EOL Analysis</t>
  </si>
  <si>
    <t xml:space="preserve">PHYSICAL + FINANCIAL</t>
  </si>
  <si>
    <t xml:space="preserve">As of March 14, 2001</t>
  </si>
  <si>
    <t xml:space="preserve">LTD</t>
  </si>
  <si>
    <t xml:space="preserve">REGION</t>
  </si>
  <si>
    <t xml:space="preserve">% OF TOTAL DEAL COUNT</t>
  </si>
  <si>
    <t xml:space="preserve">% OF TOTAL VOLUME</t>
  </si>
  <si>
    <t xml:space="preserve">% OF TOTAL NOTIONAL VALUE</t>
  </si>
  <si>
    <t xml:space="preserve">TOTAL</t>
  </si>
  <si>
    <t xml:space="preserve">EOL</t>
  </si>
  <si>
    <t xml:space="preserve">NON-EOL</t>
  </si>
  <si>
    <t xml:space="preserve">FINANCIAL</t>
  </si>
  <si>
    <t xml:space="preserve">PHYSICAL</t>
  </si>
  <si>
    <t xml:space="preserve">G-DAILY-EST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</si>
</sst>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_);_(* \(#,##0\);_(* \-??_);_(@_)"/>
    <numFmt numFmtId="167" formatCode="0.00"/>
    <numFmt numFmtId="168" formatCode="#,##0"/>
    <numFmt numFmtId="169" formatCode="_(\$* #,##0.00_);_(\$* \(#,##0.00\);_(\$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>
        <color rgb="FFFFFFFF"/>
      </top>
      <bottom/>
      <diagonal/>
    </border>
    <border diagonalUp="false" diagonalDown="false">
      <left/>
      <right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9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9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A GAS DATA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031401/DEAL%20BREAKDOWN%20ANALYSIS%2003-14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HYSICAL &amp; FINANCIAL"/>
      <sheetName val="FINANCIAL"/>
      <sheetName val="PHYSICAL"/>
      <sheetName val="PHYSICAL+FINANCIAL PIVOT "/>
      <sheetName val="FINANCIAL PIVOT"/>
      <sheetName val="PHYSICAL PIVOT"/>
      <sheetName val="NA GAS DATA"/>
    </sheetNames>
    <sheetDataSet>
      <sheetData sheetId="0"/>
      <sheetData sheetId="1"/>
      <sheetData sheetId="2"/>
      <sheetData sheetId="3">
        <row r="5">
          <cell r="B5" t="str">
            <v>REGION</v>
          </cell>
        </row>
        <row r="5">
          <cell r="D5" t="str">
            <v>Sum of DEALS</v>
          </cell>
          <cell r="E5" t="str">
            <v>Sum of VOLUME2</v>
          </cell>
          <cell r="F5" t="str">
            <v>Sum of VALUE</v>
          </cell>
        </row>
        <row r="6">
          <cell r="B6" t="str">
            <v>CENTRAL</v>
          </cell>
          <cell r="C6" t="str">
            <v>EOL</v>
          </cell>
          <cell r="D6">
            <v>136074</v>
          </cell>
          <cell r="E6">
            <v>12063064024.5</v>
          </cell>
          <cell r="F6">
            <v>14337705923.67</v>
          </cell>
        </row>
        <row r="7">
          <cell r="C7" t="str">
            <v>OTC</v>
          </cell>
          <cell r="D7">
            <v>24159</v>
          </cell>
          <cell r="E7">
            <v>7335951195.6</v>
          </cell>
          <cell r="F7">
            <v>25094649045.91</v>
          </cell>
        </row>
        <row r="8">
          <cell r="D8">
            <v>160233</v>
          </cell>
          <cell r="E8">
            <v>19399015220.1</v>
          </cell>
          <cell r="F8">
            <v>39432354969.58</v>
          </cell>
        </row>
        <row r="9">
          <cell r="B9" t="str">
            <v>EAST</v>
          </cell>
          <cell r="C9" t="str">
            <v>EOL</v>
          </cell>
          <cell r="D9">
            <v>114871</v>
          </cell>
          <cell r="E9">
            <v>9526506658.6</v>
          </cell>
          <cell r="F9">
            <v>18453192202.41</v>
          </cell>
        </row>
        <row r="10">
          <cell r="C10" t="str">
            <v>OTC</v>
          </cell>
          <cell r="D10">
            <v>40275</v>
          </cell>
          <cell r="E10">
            <v>11262526776.19</v>
          </cell>
          <cell r="F10">
            <v>24813278265.22</v>
          </cell>
        </row>
        <row r="11">
          <cell r="D11">
            <v>155146</v>
          </cell>
          <cell r="E11">
            <v>20789033434.79</v>
          </cell>
          <cell r="F11">
            <v>43266470467.63</v>
          </cell>
        </row>
        <row r="12">
          <cell r="B12" t="str">
            <v>ECC-CANADA WEST</v>
          </cell>
          <cell r="C12" t="str">
            <v>EOL</v>
          </cell>
          <cell r="D12">
            <v>59790</v>
          </cell>
          <cell r="E12">
            <v>6491353931.72</v>
          </cell>
          <cell r="F12">
            <v>18445126524.78</v>
          </cell>
        </row>
        <row r="13">
          <cell r="C13" t="str">
            <v>OTC</v>
          </cell>
          <cell r="D13">
            <v>25446</v>
          </cell>
          <cell r="E13">
            <v>6835009937.25</v>
          </cell>
          <cell r="F13">
            <v>16374467725.99</v>
          </cell>
        </row>
        <row r="14">
          <cell r="D14">
            <v>85236</v>
          </cell>
          <cell r="E14">
            <v>13326363868.97</v>
          </cell>
          <cell r="F14">
            <v>34819594250.77</v>
          </cell>
        </row>
        <row r="15">
          <cell r="B15" t="str">
            <v>ENA-CANADA EAST</v>
          </cell>
          <cell r="C15" t="str">
            <v>EOL</v>
          </cell>
          <cell r="D15">
            <v>9532</v>
          </cell>
          <cell r="E15">
            <v>887269572.49</v>
          </cell>
          <cell r="F15">
            <v>3828566339.97</v>
          </cell>
        </row>
        <row r="16">
          <cell r="C16" t="str">
            <v>OTC</v>
          </cell>
          <cell r="D16">
            <v>3218</v>
          </cell>
          <cell r="E16">
            <v>652233963.04</v>
          </cell>
          <cell r="F16">
            <v>2617566350.6</v>
          </cell>
        </row>
        <row r="17">
          <cell r="D17">
            <v>12750</v>
          </cell>
          <cell r="E17">
            <v>1539503535.53</v>
          </cell>
          <cell r="F17">
            <v>6446132690.57</v>
          </cell>
        </row>
        <row r="18">
          <cell r="B18" t="str">
            <v>G-DAILY-EST</v>
          </cell>
          <cell r="C18" t="str">
            <v>EOL</v>
          </cell>
          <cell r="D18">
            <v>25507</v>
          </cell>
          <cell r="E18">
            <v>5495399259</v>
          </cell>
          <cell r="F18">
            <v>29811263537.55</v>
          </cell>
        </row>
        <row r="19">
          <cell r="C19" t="str">
            <v>OTC</v>
          </cell>
          <cell r="D19">
            <v>4509</v>
          </cell>
          <cell r="E19">
            <v>1871979778.48</v>
          </cell>
          <cell r="F19">
            <v>8191776918.55</v>
          </cell>
        </row>
        <row r="20">
          <cell r="D20">
            <v>30016</v>
          </cell>
          <cell r="E20">
            <v>7367379037.48</v>
          </cell>
          <cell r="F20">
            <v>38003040456.1</v>
          </cell>
        </row>
        <row r="21">
          <cell r="B21" t="str">
            <v>NG-PRICE</v>
          </cell>
          <cell r="C21" t="str">
            <v>EOL</v>
          </cell>
          <cell r="D21">
            <v>125341</v>
          </cell>
          <cell r="E21">
            <v>48532702962</v>
          </cell>
          <cell r="F21">
            <v>243062140508.62</v>
          </cell>
        </row>
        <row r="22">
          <cell r="C22" t="str">
            <v>OTC</v>
          </cell>
          <cell r="D22">
            <v>53604</v>
          </cell>
          <cell r="E22">
            <v>77452523473.99</v>
          </cell>
          <cell r="F22">
            <v>338807339897.5</v>
          </cell>
        </row>
        <row r="23">
          <cell r="D23">
            <v>178945</v>
          </cell>
          <cell r="E23">
            <v>125985226435.99</v>
          </cell>
          <cell r="F23">
            <v>581869480406.12</v>
          </cell>
        </row>
        <row r="24">
          <cell r="B24" t="str">
            <v>TEXAS</v>
          </cell>
          <cell r="C24" t="str">
            <v>EOL</v>
          </cell>
          <cell r="D24">
            <v>18112</v>
          </cell>
          <cell r="E24">
            <v>3098682788</v>
          </cell>
          <cell r="F24">
            <v>5754960705.29</v>
          </cell>
        </row>
        <row r="25">
          <cell r="C25" t="str">
            <v>OTC</v>
          </cell>
          <cell r="D25">
            <v>14800</v>
          </cell>
          <cell r="E25">
            <v>7184559428.78</v>
          </cell>
          <cell r="F25">
            <v>12553274239.87</v>
          </cell>
        </row>
        <row r="26">
          <cell r="D26">
            <v>32912</v>
          </cell>
          <cell r="E26">
            <v>10283242216.78</v>
          </cell>
          <cell r="F26">
            <v>18308234945.16</v>
          </cell>
        </row>
        <row r="27">
          <cell r="B27" t="str">
            <v>WEST</v>
          </cell>
          <cell r="C27" t="str">
            <v>EOL</v>
          </cell>
          <cell r="D27">
            <v>96591</v>
          </cell>
          <cell r="E27">
            <v>14625940712.5</v>
          </cell>
          <cell r="F27">
            <v>18263428441.97</v>
          </cell>
        </row>
        <row r="28">
          <cell r="C28" t="str">
            <v>OTC</v>
          </cell>
          <cell r="D28">
            <v>28486</v>
          </cell>
          <cell r="E28">
            <v>13146505577.61</v>
          </cell>
          <cell r="F28">
            <v>24651926054.06</v>
          </cell>
        </row>
        <row r="29">
          <cell r="D29">
            <v>125077</v>
          </cell>
          <cell r="E29">
            <v>27772446290.11</v>
          </cell>
          <cell r="F29">
            <v>42915354496.03</v>
          </cell>
        </row>
      </sheetData>
      <sheetData sheetId="4">
        <row r="5">
          <cell r="B5" t="str">
            <v>REGION</v>
          </cell>
        </row>
        <row r="5">
          <cell r="D5" t="str">
            <v>Sum of DEALS</v>
          </cell>
          <cell r="E5" t="str">
            <v>Sum of VOLUME2</v>
          </cell>
          <cell r="F5" t="str">
            <v>Sum of VALUE</v>
          </cell>
        </row>
        <row r="6">
          <cell r="B6" t="str">
            <v>CENTRAL</v>
          </cell>
          <cell r="C6" t="str">
            <v>EOL</v>
          </cell>
          <cell r="D6">
            <v>15615</v>
          </cell>
          <cell r="E6">
            <v>10610193527.5</v>
          </cell>
          <cell r="F6">
            <v>7685291157.42</v>
          </cell>
        </row>
        <row r="7">
          <cell r="C7" t="str">
            <v>OTC</v>
          </cell>
          <cell r="D7">
            <v>4217</v>
          </cell>
          <cell r="E7">
            <v>3084571811.72</v>
          </cell>
          <cell r="F7">
            <v>2784517736.77</v>
          </cell>
        </row>
        <row r="8">
          <cell r="D8">
            <v>19832</v>
          </cell>
          <cell r="E8">
            <v>13694765339.22</v>
          </cell>
          <cell r="F8">
            <v>10469808894.19</v>
          </cell>
        </row>
        <row r="9">
          <cell r="B9" t="str">
            <v>EAST</v>
          </cell>
          <cell r="C9" t="str">
            <v>EOL</v>
          </cell>
          <cell r="D9">
            <v>18314</v>
          </cell>
          <cell r="E9">
            <v>7274188132.6</v>
          </cell>
          <cell r="F9">
            <v>6882237829.69</v>
          </cell>
        </row>
        <row r="10">
          <cell r="C10" t="str">
            <v>OTC</v>
          </cell>
          <cell r="D10">
            <v>5231</v>
          </cell>
          <cell r="E10">
            <v>5939446318.75</v>
          </cell>
          <cell r="F10">
            <v>3772704543.85</v>
          </cell>
        </row>
        <row r="11">
          <cell r="D11">
            <v>23545</v>
          </cell>
          <cell r="E11">
            <v>13213634451.35</v>
          </cell>
          <cell r="F11">
            <v>10654942373.54</v>
          </cell>
        </row>
        <row r="12">
          <cell r="B12" t="str">
            <v>ECC-CANADA WEST</v>
          </cell>
          <cell r="C12" t="str">
            <v>EOL</v>
          </cell>
          <cell r="D12">
            <v>5423</v>
          </cell>
          <cell r="E12">
            <v>3213232880.63</v>
          </cell>
          <cell r="F12">
            <v>6545630629.06</v>
          </cell>
        </row>
        <row r="13">
          <cell r="C13" t="str">
            <v>OTC</v>
          </cell>
          <cell r="D13">
            <v>4235</v>
          </cell>
          <cell r="E13">
            <v>4152941425.27</v>
          </cell>
          <cell r="F13">
            <v>6114741043.02</v>
          </cell>
        </row>
        <row r="14">
          <cell r="D14">
            <v>9658</v>
          </cell>
          <cell r="E14">
            <v>7366174305.9</v>
          </cell>
          <cell r="F14">
            <v>12660371672.08</v>
          </cell>
        </row>
        <row r="15">
          <cell r="B15" t="str">
            <v>ENA-CANADA EAST</v>
          </cell>
          <cell r="C15" t="str">
            <v>EOL</v>
          </cell>
          <cell r="D15">
            <v>232</v>
          </cell>
          <cell r="E15">
            <v>85107833.48</v>
          </cell>
          <cell r="F15">
            <v>134367509.2</v>
          </cell>
        </row>
        <row r="16">
          <cell r="C16" t="str">
            <v>OTC</v>
          </cell>
          <cell r="D16">
            <v>47</v>
          </cell>
          <cell r="E16">
            <v>25525000</v>
          </cell>
          <cell r="F16">
            <v>52499160.76</v>
          </cell>
        </row>
        <row r="17">
          <cell r="D17">
            <v>279</v>
          </cell>
          <cell r="E17">
            <v>110632833.48</v>
          </cell>
          <cell r="F17">
            <v>186866669.96</v>
          </cell>
        </row>
        <row r="18">
          <cell r="B18" t="str">
            <v>G-DAILY-EST</v>
          </cell>
          <cell r="C18" t="str">
            <v>EOL</v>
          </cell>
          <cell r="D18">
            <v>25507</v>
          </cell>
          <cell r="E18">
            <v>5495399259</v>
          </cell>
          <cell r="F18">
            <v>29811263537.55</v>
          </cell>
        </row>
        <row r="19">
          <cell r="C19" t="str">
            <v>OTC</v>
          </cell>
          <cell r="D19">
            <v>4509</v>
          </cell>
          <cell r="E19">
            <v>1871979778.48</v>
          </cell>
          <cell r="F19">
            <v>8191776918.55</v>
          </cell>
        </row>
        <row r="20">
          <cell r="D20">
            <v>30016</v>
          </cell>
          <cell r="E20">
            <v>7367379037.48</v>
          </cell>
          <cell r="F20">
            <v>38003040456.1</v>
          </cell>
        </row>
        <row r="21">
          <cell r="B21" t="str">
            <v>NG-PRICE</v>
          </cell>
          <cell r="C21" t="str">
            <v>EOL</v>
          </cell>
          <cell r="D21">
            <v>125340</v>
          </cell>
          <cell r="E21">
            <v>48532692962</v>
          </cell>
          <cell r="F21">
            <v>243062113508.62</v>
          </cell>
        </row>
        <row r="22">
          <cell r="C22" t="str">
            <v>OTC</v>
          </cell>
          <cell r="D22">
            <v>53341</v>
          </cell>
          <cell r="E22">
            <v>75701221200.98</v>
          </cell>
          <cell r="F22">
            <v>331126319007.65</v>
          </cell>
        </row>
        <row r="23">
          <cell r="D23">
            <v>178681</v>
          </cell>
          <cell r="E23">
            <v>124233914162.98</v>
          </cell>
          <cell r="F23">
            <v>574188432516.27</v>
          </cell>
        </row>
        <row r="24">
          <cell r="B24" t="str">
            <v>TEXAS</v>
          </cell>
          <cell r="C24" t="str">
            <v>EOL</v>
          </cell>
          <cell r="D24">
            <v>7570</v>
          </cell>
          <cell r="E24">
            <v>2787538954</v>
          </cell>
          <cell r="F24">
            <v>4382664397.89</v>
          </cell>
        </row>
        <row r="25">
          <cell r="C25" t="str">
            <v>OTC</v>
          </cell>
          <cell r="D25">
            <v>4362</v>
          </cell>
          <cell r="E25">
            <v>3856055472.06</v>
          </cell>
          <cell r="F25">
            <v>2492936919.62</v>
          </cell>
        </row>
        <row r="26">
          <cell r="D26">
            <v>11932</v>
          </cell>
          <cell r="E26">
            <v>6643594426.06</v>
          </cell>
          <cell r="F26">
            <v>6875601317.51</v>
          </cell>
        </row>
        <row r="27">
          <cell r="B27" t="str">
            <v>WEST</v>
          </cell>
          <cell r="C27" t="str">
            <v>EOL</v>
          </cell>
          <cell r="D27">
            <v>34359</v>
          </cell>
          <cell r="E27">
            <v>13645796325</v>
          </cell>
          <cell r="F27">
            <v>11507886601.69</v>
          </cell>
        </row>
        <row r="28">
          <cell r="C28" t="str">
            <v>OTC</v>
          </cell>
          <cell r="D28">
            <v>13125</v>
          </cell>
          <cell r="E28">
            <v>9975127480.23</v>
          </cell>
          <cell r="F28">
            <v>9557884963.81</v>
          </cell>
        </row>
        <row r="29">
          <cell r="D29">
            <v>47484</v>
          </cell>
          <cell r="E29">
            <v>23620923805.23</v>
          </cell>
          <cell r="F29">
            <v>21065771565.5</v>
          </cell>
        </row>
      </sheetData>
      <sheetData sheetId="5">
        <row r="5">
          <cell r="B5" t="str">
            <v>REGION</v>
          </cell>
        </row>
        <row r="5">
          <cell r="D5" t="str">
            <v>Sum of DEALS</v>
          </cell>
          <cell r="E5" t="str">
            <v>Sum of VOLUME2</v>
          </cell>
          <cell r="F5" t="str">
            <v>Sum of VALUE</v>
          </cell>
        </row>
        <row r="6">
          <cell r="B6" t="str">
            <v>CENTRAL</v>
          </cell>
          <cell r="C6" t="str">
            <v>EOL</v>
          </cell>
          <cell r="D6">
            <v>120459</v>
          </cell>
          <cell r="E6">
            <v>1452870497</v>
          </cell>
          <cell r="F6">
            <v>6652414766.25</v>
          </cell>
        </row>
        <row r="7">
          <cell r="C7" t="str">
            <v>OTC</v>
          </cell>
          <cell r="D7">
            <v>19942</v>
          </cell>
          <cell r="E7">
            <v>4251379383.88</v>
          </cell>
          <cell r="F7">
            <v>22310131309.14</v>
          </cell>
        </row>
        <row r="8">
          <cell r="D8">
            <v>140401</v>
          </cell>
          <cell r="E8">
            <v>5704249880.88</v>
          </cell>
          <cell r="F8">
            <v>28962546075.39</v>
          </cell>
        </row>
        <row r="9">
          <cell r="B9" t="str">
            <v>EAST</v>
          </cell>
          <cell r="C9" t="str">
            <v>EOL</v>
          </cell>
          <cell r="D9">
            <v>96557</v>
          </cell>
          <cell r="E9">
            <v>2252318526</v>
          </cell>
          <cell r="F9">
            <v>11570954372.72</v>
          </cell>
        </row>
        <row r="10">
          <cell r="C10" t="str">
            <v>OTC</v>
          </cell>
          <cell r="D10">
            <v>35044</v>
          </cell>
          <cell r="E10">
            <v>5323080457.44</v>
          </cell>
          <cell r="F10">
            <v>21040573721.37</v>
          </cell>
        </row>
        <row r="11">
          <cell r="D11">
            <v>131601</v>
          </cell>
          <cell r="E11">
            <v>7575398983.44</v>
          </cell>
          <cell r="F11">
            <v>32611528094.09</v>
          </cell>
        </row>
        <row r="12">
          <cell r="B12" t="str">
            <v>ECC-CANADA WEST</v>
          </cell>
          <cell r="C12" t="str">
            <v>EOL</v>
          </cell>
          <cell r="D12">
            <v>54367</v>
          </cell>
          <cell r="E12">
            <v>3278121051.09</v>
          </cell>
          <cell r="F12">
            <v>11899495895.72</v>
          </cell>
        </row>
        <row r="13">
          <cell r="C13" t="str">
            <v>OTC</v>
          </cell>
          <cell r="D13">
            <v>21211</v>
          </cell>
          <cell r="E13">
            <v>2682068511.98</v>
          </cell>
          <cell r="F13">
            <v>10259726682.97</v>
          </cell>
        </row>
        <row r="14">
          <cell r="D14">
            <v>75578</v>
          </cell>
          <cell r="E14">
            <v>5960189563.07</v>
          </cell>
          <cell r="F14">
            <v>22159222578.69</v>
          </cell>
        </row>
        <row r="15">
          <cell r="B15" t="str">
            <v>ENA-CANADA EAST</v>
          </cell>
          <cell r="C15" t="str">
            <v>EOL</v>
          </cell>
          <cell r="D15">
            <v>9300</v>
          </cell>
          <cell r="E15">
            <v>802161739.01</v>
          </cell>
          <cell r="F15">
            <v>3694198830.77</v>
          </cell>
        </row>
        <row r="16">
          <cell r="C16" t="str">
            <v>OTC</v>
          </cell>
          <cell r="D16">
            <v>3171</v>
          </cell>
          <cell r="E16">
            <v>626708963.04</v>
          </cell>
          <cell r="F16">
            <v>2565067189.84</v>
          </cell>
        </row>
        <row r="17">
          <cell r="D17">
            <v>12471</v>
          </cell>
          <cell r="E17">
            <v>1428870702.05</v>
          </cell>
          <cell r="F17">
            <v>6259266020.61</v>
          </cell>
        </row>
        <row r="18">
          <cell r="B18" t="str">
            <v>NG-PRICE</v>
          </cell>
          <cell r="C18" t="str">
            <v>EOL</v>
          </cell>
          <cell r="D18">
            <v>1</v>
          </cell>
          <cell r="E18">
            <v>10000</v>
          </cell>
          <cell r="F18">
            <v>27000</v>
          </cell>
        </row>
        <row r="19">
          <cell r="C19" t="str">
            <v>OTC</v>
          </cell>
          <cell r="D19">
            <v>263</v>
          </cell>
          <cell r="E19">
            <v>1751302273.01</v>
          </cell>
          <cell r="F19">
            <v>7681020889.85</v>
          </cell>
        </row>
        <row r="20">
          <cell r="D20">
            <v>264</v>
          </cell>
          <cell r="E20">
            <v>1751312273.01</v>
          </cell>
          <cell r="F20">
            <v>7681047889.85</v>
          </cell>
        </row>
        <row r="21">
          <cell r="B21" t="str">
            <v>TEXAS</v>
          </cell>
          <cell r="C21" t="str">
            <v>EOL</v>
          </cell>
          <cell r="D21">
            <v>10542</v>
          </cell>
          <cell r="E21">
            <v>311143834</v>
          </cell>
          <cell r="F21">
            <v>1372296307.4</v>
          </cell>
        </row>
        <row r="22">
          <cell r="C22" t="str">
            <v>OTC</v>
          </cell>
          <cell r="D22">
            <v>10438</v>
          </cell>
          <cell r="E22">
            <v>3328503956.72</v>
          </cell>
          <cell r="F22">
            <v>10060337320.25</v>
          </cell>
        </row>
        <row r="23">
          <cell r="D23">
            <v>20980</v>
          </cell>
          <cell r="E23">
            <v>3639647790.72</v>
          </cell>
          <cell r="F23">
            <v>11432633627.65</v>
          </cell>
        </row>
        <row r="24">
          <cell r="B24" t="str">
            <v>WEST</v>
          </cell>
          <cell r="C24" t="str">
            <v>EOL</v>
          </cell>
          <cell r="D24">
            <v>62232</v>
          </cell>
          <cell r="E24">
            <v>980144387.5</v>
          </cell>
          <cell r="F24">
            <v>6755541840.28</v>
          </cell>
        </row>
        <row r="25">
          <cell r="C25" t="str">
            <v>OTC</v>
          </cell>
          <cell r="D25">
            <v>15361</v>
          </cell>
          <cell r="E25">
            <v>3171378097.38</v>
          </cell>
          <cell r="F25">
            <v>15094041090.25</v>
          </cell>
        </row>
        <row r="26">
          <cell r="D26">
            <v>77593</v>
          </cell>
          <cell r="E26">
            <v>4151522484.88</v>
          </cell>
          <cell r="F26">
            <v>21849582930.53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42"/>
    <col collapsed="false" customWidth="true" hidden="false" outlineLevel="0" max="2" min="2" style="0" width="12.85"/>
    <col collapsed="false" customWidth="true" hidden="false" outlineLevel="0" max="3" min="3" style="0" width="7.85"/>
    <col collapsed="false" customWidth="true" hidden="false" outlineLevel="0" max="4" min="4" style="0" width="20.13"/>
    <col collapsed="false" customWidth="true" hidden="false" outlineLevel="0" max="5" min="5" style="0" width="16.13"/>
    <col collapsed="false" customWidth="true" hidden="false" outlineLevel="0" max="6" min="6" style="0" width="25.13"/>
    <col collapsed="false" customWidth="true" hidden="false" outlineLevel="0" max="7" min="7" style="0" width="15.7"/>
    <col collapsed="false" customWidth="true" hidden="false" outlineLevel="0" max="8" min="8" style="0" width="19.56"/>
    <col collapsed="false" customWidth="true" hidden="false" outlineLevel="0" max="9" min="9" style="0" width="20.85"/>
    <col collapsed="false" customWidth="true" hidden="false" outlineLevel="0" max="10" min="10" style="0" width="22.99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5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2.75" hidden="false" customHeight="fals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</row>
    <row r="4" customFormat="false" ht="12.75" hidden="false" customHeight="false" outlineLevel="0" collapsed="false">
      <c r="A4" s="2" t="s">
        <v>3</v>
      </c>
      <c r="B4" s="2"/>
      <c r="C4" s="2"/>
      <c r="D4" s="2"/>
      <c r="E4" s="2"/>
      <c r="F4" s="2"/>
      <c r="G4" s="2"/>
      <c r="H4" s="2"/>
      <c r="I4" s="2"/>
    </row>
    <row r="6" customFormat="false" ht="12.75" hidden="false" customHeight="false" outlineLevel="0" collapsed="false">
      <c r="A6" s="3"/>
      <c r="B6" s="3"/>
      <c r="C6" s="3"/>
      <c r="I6" s="4"/>
      <c r="J6" s="5"/>
    </row>
    <row r="7" customFormat="false" ht="12.75" hidden="false" customHeight="false" outlineLevel="0" collapsed="false">
      <c r="I7" s="6"/>
      <c r="J7" s="7"/>
    </row>
    <row r="8" customFormat="false" ht="13.5" hidden="false" customHeight="false" outlineLevel="0" collapsed="false">
      <c r="A8" s="8"/>
      <c r="B8" s="8"/>
      <c r="C8" s="8"/>
      <c r="D8" s="8"/>
      <c r="E8" s="8"/>
      <c r="F8" s="8"/>
      <c r="G8" s="8"/>
      <c r="H8" s="8"/>
      <c r="I8" s="6"/>
      <c r="J8" s="7"/>
    </row>
    <row r="9" customFormat="false" ht="26.25" hidden="false" customHeight="false" outlineLevel="0" collapsed="false">
      <c r="A9" s="9" t="s">
        <v>4</v>
      </c>
      <c r="B9" s="10" t="str">
        <f aca="false">'[1]PHYSICAL+FINANCIAL PIVOT '!B5</f>
        <v>REGION</v>
      </c>
      <c r="C9" s="11"/>
      <c r="D9" s="12" t="str">
        <f aca="false">'[1]PHYSICAL+FINANCIAL PIVOT '!D5</f>
        <v>Sum of DEALS</v>
      </c>
      <c r="E9" s="12" t="s">
        <v>5</v>
      </c>
      <c r="F9" s="12" t="str">
        <f aca="false">'[1]PHYSICAL+FINANCIAL PIVOT '!E5</f>
        <v>Sum of VOLUME2</v>
      </c>
      <c r="G9" s="12" t="s">
        <v>6</v>
      </c>
      <c r="H9" s="13" t="str">
        <f aca="false">'[1]PHYSICAL+FINANCIAL PIVOT '!F5</f>
        <v>Sum of VALUE</v>
      </c>
      <c r="I9" s="12" t="s">
        <v>7</v>
      </c>
      <c r="J9" s="14"/>
    </row>
    <row r="10" customFormat="false" ht="12.75" hidden="false" customHeight="false" outlineLevel="0" collapsed="false">
      <c r="A10" s="15"/>
      <c r="B10" s="16"/>
      <c r="C10" s="17"/>
      <c r="D10" s="18"/>
      <c r="E10" s="18"/>
      <c r="F10" s="18"/>
      <c r="G10" s="18"/>
      <c r="H10" s="18"/>
      <c r="I10" s="19"/>
      <c r="J10" s="14"/>
    </row>
    <row r="11" customFormat="false" ht="12.75" hidden="false" customHeight="false" outlineLevel="0" collapsed="false">
      <c r="A11" s="20" t="str">
        <f aca="false">'[1]PHYSICAL+FINANCIAL PIVOT '!B6</f>
        <v>CENTRAL</v>
      </c>
      <c r="B11" s="21" t="str">
        <f aca="false">'[1]PHYSICAL+FINANCIAL PIVOT '!C6</f>
        <v>EOL</v>
      </c>
      <c r="C11" s="21"/>
      <c r="D11" s="22" t="n">
        <f aca="false">'[1]PHYSICAL+FINANCIAL PIVOT '!D6</f>
        <v>136074</v>
      </c>
      <c r="E11" s="23" t="n">
        <f aca="false">(D11/D13)*100</f>
        <v>84.9225814907042</v>
      </c>
      <c r="F11" s="22" t="n">
        <f aca="false">'[1]PHYSICAL+FINANCIAL PIVOT '!E6</f>
        <v>12063064024.5</v>
      </c>
      <c r="G11" s="23" t="n">
        <f aca="false">(F11/F13)*100</f>
        <v>62.1838989641136</v>
      </c>
      <c r="H11" s="22" t="n">
        <f aca="false">'[1]PHYSICAL+FINANCIAL PIVOT '!F6</f>
        <v>14337705923.67</v>
      </c>
      <c r="I11" s="23" t="n">
        <f aca="false">(H11/H13)*100</f>
        <v>36.3602578003033</v>
      </c>
      <c r="J11" s="7"/>
    </row>
    <row r="12" customFormat="false" ht="12.75" hidden="false" customHeight="false" outlineLevel="0" collapsed="false">
      <c r="A12" s="24"/>
      <c r="B12" s="25" t="str">
        <f aca="false">'[1]PHYSICAL+FINANCIAL PIVOT '!C7</f>
        <v>OTC</v>
      </c>
      <c r="C12" s="25"/>
      <c r="D12" s="26" t="n">
        <f aca="false">'[1]PHYSICAL+FINANCIAL PIVOT '!D7</f>
        <v>24159</v>
      </c>
      <c r="E12" s="27" t="n">
        <f aca="false">(D12/D13)*100</f>
        <v>15.0774185092958</v>
      </c>
      <c r="F12" s="26" t="n">
        <f aca="false">'[1]PHYSICAL+FINANCIAL PIVOT '!E7</f>
        <v>7335951195.6</v>
      </c>
      <c r="G12" s="27" t="n">
        <f aca="false">(F12/F13)*100</f>
        <v>37.8161010358864</v>
      </c>
      <c r="H12" s="26" t="n">
        <f aca="false">'[1]PHYSICAL+FINANCIAL PIVOT '!F7</f>
        <v>25094649045.91</v>
      </c>
      <c r="I12" s="27" t="n">
        <f aca="false">(H12/H13)*100</f>
        <v>63.6397421996967</v>
      </c>
      <c r="J12" s="7"/>
    </row>
    <row r="13" customFormat="false" ht="12.75" hidden="false" customHeight="false" outlineLevel="0" collapsed="false">
      <c r="A13" s="3"/>
      <c r="B13" s="3" t="s">
        <v>8</v>
      </c>
      <c r="C13" s="3"/>
      <c r="D13" s="28" t="n">
        <f aca="false">'[1]PHYSICAL+FINANCIAL PIVOT '!D8</f>
        <v>160233</v>
      </c>
      <c r="E13" s="29"/>
      <c r="F13" s="28" t="n">
        <f aca="false">'[1]PHYSICAL+FINANCIAL PIVOT '!E8</f>
        <v>19399015220.1</v>
      </c>
      <c r="G13" s="29"/>
      <c r="H13" s="28" t="n">
        <f aca="false">'[1]PHYSICAL+FINANCIAL PIVOT '!F8</f>
        <v>39432354969.58</v>
      </c>
      <c r="I13" s="29"/>
      <c r="J13" s="7"/>
    </row>
    <row r="14" customFormat="false" ht="12.75" hidden="false" customHeight="false" outlineLevel="0" collapsed="false">
      <c r="A14" s="3"/>
      <c r="B14" s="30"/>
      <c r="C14" s="30"/>
      <c r="D14" s="31"/>
      <c r="E14" s="32"/>
      <c r="F14" s="31"/>
      <c r="G14" s="32"/>
      <c r="H14" s="31"/>
      <c r="I14" s="33"/>
      <c r="J14" s="7"/>
    </row>
    <row r="15" customFormat="false" ht="12.75" hidden="false" customHeight="false" outlineLevel="0" collapsed="false">
      <c r="A15" s="20" t="str">
        <f aca="false">'[1]PHYSICAL+FINANCIAL PIVOT '!B9</f>
        <v>EAST</v>
      </c>
      <c r="B15" s="21" t="str">
        <f aca="false">'[1]PHYSICAL+FINANCIAL PIVOT '!C9</f>
        <v>EOL</v>
      </c>
      <c r="C15" s="21"/>
      <c r="D15" s="22" t="n">
        <f aca="false">'[1]PHYSICAL+FINANCIAL PIVOT '!D9</f>
        <v>114871</v>
      </c>
      <c r="E15" s="23" t="n">
        <f aca="false">(D15/D17)*100</f>
        <v>74.0405811300324</v>
      </c>
      <c r="F15" s="22" t="n">
        <f aca="false">'[1]PHYSICAL+FINANCIAL PIVOT '!E9</f>
        <v>9526506658.6</v>
      </c>
      <c r="G15" s="23" t="n">
        <f aca="false">(F15/F17)*100</f>
        <v>45.8246733234725</v>
      </c>
      <c r="H15" s="22" t="n">
        <f aca="false">'[1]PHYSICAL+FINANCIAL PIVOT '!F9</f>
        <v>18453192202.41</v>
      </c>
      <c r="I15" s="23" t="n">
        <f aca="false">(H15/H17)*100</f>
        <v>42.65009833935</v>
      </c>
      <c r="J15" s="5"/>
    </row>
    <row r="16" customFormat="false" ht="12.75" hidden="false" customHeight="false" outlineLevel="0" collapsed="false">
      <c r="A16" s="24"/>
      <c r="B16" s="25" t="str">
        <f aca="false">'[1]PHYSICAL+FINANCIAL PIVOT '!C10</f>
        <v>OTC</v>
      </c>
      <c r="C16" s="25"/>
      <c r="D16" s="26" t="n">
        <f aca="false">'[1]PHYSICAL+FINANCIAL PIVOT '!D10</f>
        <v>40275</v>
      </c>
      <c r="E16" s="27" t="n">
        <f aca="false">(D16/D17)*100</f>
        <v>25.9594188699676</v>
      </c>
      <c r="F16" s="26" t="n">
        <f aca="false">'[1]PHYSICAL+FINANCIAL PIVOT '!E10</f>
        <v>11262526776.19</v>
      </c>
      <c r="G16" s="27" t="n">
        <f aca="false">(F16/F17)*100</f>
        <v>54.1753266765275</v>
      </c>
      <c r="H16" s="26" t="n">
        <f aca="false">'[1]PHYSICAL+FINANCIAL PIVOT '!F10</f>
        <v>24813278265.22</v>
      </c>
      <c r="I16" s="27" t="n">
        <f aca="false">(H16/H17)*100</f>
        <v>57.34990166065</v>
      </c>
      <c r="J16" s="34"/>
    </row>
    <row r="17" customFormat="false" ht="12.75" hidden="false" customHeight="false" outlineLevel="0" collapsed="false">
      <c r="A17" s="3"/>
      <c r="B17" s="3" t="s">
        <v>8</v>
      </c>
      <c r="C17" s="3"/>
      <c r="D17" s="28" t="n">
        <f aca="false">'[1]PHYSICAL+FINANCIAL PIVOT '!D11</f>
        <v>155146</v>
      </c>
      <c r="E17" s="29"/>
      <c r="F17" s="28" t="n">
        <f aca="false">'[1]PHYSICAL+FINANCIAL PIVOT '!E11</f>
        <v>20789033434.79</v>
      </c>
      <c r="G17" s="29"/>
      <c r="H17" s="28" t="n">
        <f aca="false">'[1]PHYSICAL+FINANCIAL PIVOT '!F11</f>
        <v>43266470467.63</v>
      </c>
      <c r="I17" s="29"/>
      <c r="J17" s="7"/>
    </row>
    <row r="18" customFormat="false" ht="12.75" hidden="false" customHeight="false" outlineLevel="0" collapsed="false">
      <c r="A18" s="3"/>
      <c r="B18" s="30"/>
      <c r="C18" s="30"/>
      <c r="D18" s="31"/>
      <c r="E18" s="32"/>
      <c r="F18" s="31"/>
      <c r="G18" s="32"/>
      <c r="H18" s="31"/>
      <c r="I18" s="33"/>
      <c r="J18" s="7"/>
    </row>
    <row r="19" customFormat="false" ht="12.75" hidden="false" customHeight="false" outlineLevel="0" collapsed="false">
      <c r="A19" s="20" t="str">
        <f aca="false">'[1]PHYSICAL+FINANCIAL PIVOT '!B12</f>
        <v>ECC-CANADA WEST</v>
      </c>
      <c r="B19" s="21" t="str">
        <f aca="false">'[1]PHYSICAL+FINANCIAL PIVOT '!C12</f>
        <v>EOL</v>
      </c>
      <c r="C19" s="21"/>
      <c r="D19" s="22" t="n">
        <f aca="false">'[1]PHYSICAL+FINANCIAL PIVOT '!D12</f>
        <v>59790</v>
      </c>
      <c r="E19" s="23" t="n">
        <f aca="false">(D19/D21)*100</f>
        <v>70.1464170068985</v>
      </c>
      <c r="F19" s="22" t="n">
        <f aca="false">'[1]PHYSICAL+FINANCIAL PIVOT '!E12</f>
        <v>6491353931.72</v>
      </c>
      <c r="G19" s="23" t="n">
        <f aca="false">(F19/F21)*100</f>
        <v>48.7106160055775</v>
      </c>
      <c r="H19" s="22" t="n">
        <f aca="false">'[1]PHYSICAL+FINANCIAL PIVOT '!F12</f>
        <v>18445126524.78</v>
      </c>
      <c r="I19" s="23" t="n">
        <f aca="false">(H19/H21)*100</f>
        <v>52.9734102928902</v>
      </c>
      <c r="J19" s="7"/>
    </row>
    <row r="20" customFormat="false" ht="12.75" hidden="false" customHeight="false" outlineLevel="0" collapsed="false">
      <c r="A20" s="24"/>
      <c r="B20" s="25" t="str">
        <f aca="false">'[1]PHYSICAL+FINANCIAL PIVOT '!C13</f>
        <v>OTC</v>
      </c>
      <c r="C20" s="25"/>
      <c r="D20" s="26" t="n">
        <f aca="false">'[1]PHYSICAL+FINANCIAL PIVOT '!D13</f>
        <v>25446</v>
      </c>
      <c r="E20" s="27" t="n">
        <f aca="false">(D20/D21)*100</f>
        <v>29.8535829931015</v>
      </c>
      <c r="F20" s="26" t="n">
        <f aca="false">'[1]PHYSICAL+FINANCIAL PIVOT '!E13</f>
        <v>6835009937.25</v>
      </c>
      <c r="G20" s="27" t="n">
        <f aca="false">(F20/F21)*100</f>
        <v>51.2893839944225</v>
      </c>
      <c r="H20" s="26" t="n">
        <f aca="false">'[1]PHYSICAL+FINANCIAL PIVOT '!F13</f>
        <v>16374467725.99</v>
      </c>
      <c r="I20" s="27" t="n">
        <f aca="false">(H20/H21)*100</f>
        <v>47.0265897071098</v>
      </c>
      <c r="J20" s="5"/>
    </row>
    <row r="21" customFormat="false" ht="12.75" hidden="false" customHeight="false" outlineLevel="0" collapsed="false">
      <c r="A21" s="3"/>
      <c r="B21" s="3" t="s">
        <v>8</v>
      </c>
      <c r="C21" s="3"/>
      <c r="D21" s="28" t="n">
        <f aca="false">'[1]PHYSICAL+FINANCIAL PIVOT '!D14</f>
        <v>85236</v>
      </c>
      <c r="E21" s="29"/>
      <c r="F21" s="28" t="n">
        <f aca="false">'[1]PHYSICAL+FINANCIAL PIVOT '!E14</f>
        <v>13326363868.97</v>
      </c>
      <c r="G21" s="29"/>
      <c r="H21" s="28" t="n">
        <f aca="false">'[1]PHYSICAL+FINANCIAL PIVOT '!F14</f>
        <v>34819594250.77</v>
      </c>
      <c r="I21" s="29"/>
      <c r="J21" s="34"/>
    </row>
    <row r="22" customFormat="false" ht="12.75" hidden="false" customHeight="false" outlineLevel="0" collapsed="false">
      <c r="A22" s="3"/>
      <c r="B22" s="30"/>
      <c r="C22" s="30"/>
      <c r="D22" s="31"/>
      <c r="E22" s="32"/>
      <c r="F22" s="31"/>
      <c r="G22" s="32"/>
      <c r="H22" s="31"/>
      <c r="I22" s="33"/>
      <c r="J22" s="34"/>
    </row>
    <row r="23" customFormat="false" ht="12.75" hidden="false" customHeight="false" outlineLevel="0" collapsed="false">
      <c r="A23" s="20" t="str">
        <f aca="false">'[1]PHYSICAL+FINANCIAL PIVOT '!B15</f>
        <v>ENA-CANADA EAST</v>
      </c>
      <c r="B23" s="21" t="str">
        <f aca="false">'[1]PHYSICAL+FINANCIAL PIVOT '!C15</f>
        <v>EOL</v>
      </c>
      <c r="C23" s="21"/>
      <c r="D23" s="22" t="n">
        <f aca="false">'[1]PHYSICAL+FINANCIAL PIVOT '!D15</f>
        <v>9532</v>
      </c>
      <c r="E23" s="23" t="n">
        <f aca="false">(D23/D25)*100</f>
        <v>74.7607843137255</v>
      </c>
      <c r="F23" s="22" t="n">
        <f aca="false">'[1]PHYSICAL+FINANCIAL PIVOT '!E15</f>
        <v>887269572.49</v>
      </c>
      <c r="G23" s="23" t="n">
        <f aca="false">(F23/F25)*100</f>
        <v>57.6334871608166</v>
      </c>
      <c r="H23" s="22" t="n">
        <f aca="false">'[1]PHYSICAL+FINANCIAL PIVOT '!F15</f>
        <v>3828566339.97</v>
      </c>
      <c r="I23" s="23" t="n">
        <f aca="false">(H23/H25)*100</f>
        <v>59.393228835807</v>
      </c>
      <c r="J23" s="7"/>
    </row>
    <row r="24" customFormat="false" ht="12.75" hidden="false" customHeight="false" outlineLevel="0" collapsed="false">
      <c r="A24" s="24"/>
      <c r="B24" s="25" t="str">
        <f aca="false">'[1]PHYSICAL+FINANCIAL PIVOT '!C16</f>
        <v>OTC</v>
      </c>
      <c r="C24" s="25"/>
      <c r="D24" s="26" t="n">
        <f aca="false">'[1]PHYSICAL+FINANCIAL PIVOT '!D16</f>
        <v>3218</v>
      </c>
      <c r="E24" s="27" t="n">
        <f aca="false">(D24/D25)*100</f>
        <v>25.2392156862745</v>
      </c>
      <c r="F24" s="26" t="n">
        <f aca="false">'[1]PHYSICAL+FINANCIAL PIVOT '!E16</f>
        <v>652233963.04</v>
      </c>
      <c r="G24" s="27" t="n">
        <f aca="false">(F24/F25)*100</f>
        <v>42.3665128391834</v>
      </c>
      <c r="H24" s="26" t="n">
        <f aca="false">'[1]PHYSICAL+FINANCIAL PIVOT '!F16</f>
        <v>2617566350.6</v>
      </c>
      <c r="I24" s="27" t="n">
        <f aca="false">(H24/H25)*100</f>
        <v>40.606771164193</v>
      </c>
      <c r="J24" s="7"/>
    </row>
    <row r="25" customFormat="false" ht="12.75" hidden="false" customHeight="false" outlineLevel="0" collapsed="false">
      <c r="A25" s="3"/>
      <c r="B25" s="3" t="s">
        <v>8</v>
      </c>
      <c r="C25" s="3"/>
      <c r="D25" s="28" t="n">
        <f aca="false">'[1]PHYSICAL+FINANCIAL PIVOT '!D17</f>
        <v>12750</v>
      </c>
      <c r="E25" s="29"/>
      <c r="F25" s="28" t="n">
        <f aca="false">'[1]PHYSICAL+FINANCIAL PIVOT '!E17</f>
        <v>1539503535.53</v>
      </c>
      <c r="G25" s="29"/>
      <c r="H25" s="28" t="n">
        <f aca="false">'[1]PHYSICAL+FINANCIAL PIVOT '!F17</f>
        <v>6446132690.57</v>
      </c>
      <c r="I25" s="29"/>
      <c r="J25" s="14"/>
    </row>
    <row r="26" customFormat="false" ht="12.75" hidden="false" customHeight="false" outlineLevel="0" collapsed="false">
      <c r="A26" s="3"/>
      <c r="B26" s="30"/>
      <c r="C26" s="30"/>
      <c r="D26" s="31"/>
      <c r="E26" s="32"/>
      <c r="F26" s="31"/>
      <c r="G26" s="32"/>
      <c r="H26" s="31"/>
      <c r="I26" s="35"/>
      <c r="J26" s="14"/>
    </row>
    <row r="27" customFormat="false" ht="12.75" hidden="false" customHeight="false" outlineLevel="0" collapsed="false">
      <c r="A27" s="20" t="str">
        <f aca="false">'[1]PHYSICAL+FINANCIAL PIVOT '!B18</f>
        <v>G-DAILY-EST</v>
      </c>
      <c r="B27" s="21" t="str">
        <f aca="false">'[1]PHYSICAL+FINANCIAL PIVOT '!C18</f>
        <v>EOL</v>
      </c>
      <c r="C27" s="21"/>
      <c r="D27" s="22" t="n">
        <f aca="false">'[1]PHYSICAL+FINANCIAL PIVOT '!D18</f>
        <v>25507</v>
      </c>
      <c r="E27" s="23" t="n">
        <f aca="false">(D27/D29)*100</f>
        <v>84.9780117270789</v>
      </c>
      <c r="F27" s="22" t="n">
        <f aca="false">'[1]PHYSICAL+FINANCIAL PIVOT '!E18</f>
        <v>5495399259</v>
      </c>
      <c r="G27" s="23" t="n">
        <f aca="false">(F27/F29)*100</f>
        <v>74.5909668966848</v>
      </c>
      <c r="H27" s="22" t="n">
        <f aca="false">'[1]PHYSICAL+FINANCIAL PIVOT '!F18</f>
        <v>29811263537.55</v>
      </c>
      <c r="I27" s="23" t="n">
        <f aca="false">(H27/H29)*100</f>
        <v>78.444417024967</v>
      </c>
      <c r="J27" s="7"/>
    </row>
    <row r="28" customFormat="false" ht="12.75" hidden="false" customHeight="false" outlineLevel="0" collapsed="false">
      <c r="A28" s="24"/>
      <c r="B28" s="25" t="str">
        <f aca="false">'[1]PHYSICAL+FINANCIAL PIVOT '!C19</f>
        <v>OTC</v>
      </c>
      <c r="C28" s="25"/>
      <c r="D28" s="26" t="n">
        <f aca="false">'[1]PHYSICAL+FINANCIAL PIVOT '!D19</f>
        <v>4509</v>
      </c>
      <c r="E28" s="27" t="n">
        <f aca="false">(D28/D29)*100</f>
        <v>15.0219882729211</v>
      </c>
      <c r="F28" s="26" t="n">
        <f aca="false">'[1]PHYSICAL+FINANCIAL PIVOT '!E19</f>
        <v>1871979778.48</v>
      </c>
      <c r="G28" s="27" t="n">
        <f aca="false">(F28/F29)*100</f>
        <v>25.4090331033152</v>
      </c>
      <c r="H28" s="26" t="n">
        <f aca="false">'[1]PHYSICAL+FINANCIAL PIVOT '!F19</f>
        <v>8191776918.55</v>
      </c>
      <c r="I28" s="27" t="n">
        <f aca="false">(H28/H29)*100</f>
        <v>21.555582975033</v>
      </c>
      <c r="J28" s="7"/>
    </row>
    <row r="29" customFormat="false" ht="12.75" hidden="false" customHeight="false" outlineLevel="0" collapsed="false">
      <c r="A29" s="3"/>
      <c r="B29" s="3" t="s">
        <v>8</v>
      </c>
      <c r="C29" s="3"/>
      <c r="D29" s="28" t="n">
        <f aca="false">'[1]PHYSICAL+FINANCIAL PIVOT '!D20</f>
        <v>30016</v>
      </c>
      <c r="E29" s="29"/>
      <c r="F29" s="28" t="n">
        <f aca="false">'[1]PHYSICAL+FINANCIAL PIVOT '!E20</f>
        <v>7367379037.48</v>
      </c>
      <c r="G29" s="29"/>
      <c r="H29" s="28" t="n">
        <f aca="false">'[1]PHYSICAL+FINANCIAL PIVOT '!F20</f>
        <v>38003040456.1</v>
      </c>
      <c r="I29" s="29"/>
      <c r="J29" s="7"/>
    </row>
    <row r="30" customFormat="false" ht="12.75" hidden="false" customHeight="false" outlineLevel="0" collapsed="false">
      <c r="A30" s="3"/>
      <c r="B30" s="30"/>
      <c r="C30" s="30"/>
      <c r="D30" s="31"/>
      <c r="E30" s="32"/>
      <c r="F30" s="31"/>
      <c r="G30" s="32"/>
      <c r="H30" s="31"/>
      <c r="I30" s="33"/>
      <c r="J30" s="7"/>
    </row>
    <row r="31" customFormat="false" ht="12.75" hidden="false" customHeight="false" outlineLevel="0" collapsed="false">
      <c r="A31" s="20" t="str">
        <f aca="false">'[1]PHYSICAL+FINANCIAL PIVOT '!B21</f>
        <v>NG-PRICE</v>
      </c>
      <c r="B31" s="21" t="str">
        <f aca="false">'[1]PHYSICAL+FINANCIAL PIVOT '!C21</f>
        <v>EOL</v>
      </c>
      <c r="C31" s="21"/>
      <c r="D31" s="22" t="n">
        <f aca="false">'[1]PHYSICAL+FINANCIAL PIVOT '!D21</f>
        <v>125341</v>
      </c>
      <c r="E31" s="23" t="n">
        <f aca="false">(D31/D33)*100</f>
        <v>70.0444270585934</v>
      </c>
      <c r="F31" s="22" t="n">
        <f aca="false">'[1]PHYSICAL+FINANCIAL PIVOT '!E21</f>
        <v>48532702962</v>
      </c>
      <c r="G31" s="23" t="n">
        <f aca="false">(F31/F33)*100</f>
        <v>38.5225350106096</v>
      </c>
      <c r="H31" s="22" t="n">
        <f aca="false">'[1]PHYSICAL+FINANCIAL PIVOT '!F21</f>
        <v>243062140508.62</v>
      </c>
      <c r="I31" s="23" t="n">
        <f aca="false">(H31/H33)*100</f>
        <v>41.7726223308659</v>
      </c>
      <c r="J31" s="14"/>
    </row>
    <row r="32" customFormat="false" ht="12.75" hidden="false" customHeight="false" outlineLevel="0" collapsed="false">
      <c r="A32" s="24"/>
      <c r="B32" s="25" t="str">
        <f aca="false">'[1]PHYSICAL+FINANCIAL PIVOT '!C22</f>
        <v>OTC</v>
      </c>
      <c r="C32" s="25"/>
      <c r="D32" s="26" t="n">
        <f aca="false">'[1]PHYSICAL+FINANCIAL PIVOT '!D22</f>
        <v>53604</v>
      </c>
      <c r="E32" s="27" t="n">
        <f aca="false">(D32/D33)*100</f>
        <v>29.9555729414066</v>
      </c>
      <c r="F32" s="26" t="n">
        <f aca="false">'[1]PHYSICAL+FINANCIAL PIVOT '!E22</f>
        <v>77452523473.99</v>
      </c>
      <c r="G32" s="27" t="n">
        <f aca="false">(F32/F33)*100</f>
        <v>61.4774649893904</v>
      </c>
      <c r="H32" s="26" t="n">
        <f aca="false">'[1]PHYSICAL+FINANCIAL PIVOT '!F22</f>
        <v>338807339897.5</v>
      </c>
      <c r="I32" s="27" t="n">
        <f aca="false">(H32/H33)*100</f>
        <v>58.2273776691342</v>
      </c>
      <c r="J32" s="7"/>
    </row>
    <row r="33" customFormat="false" ht="12.75" hidden="false" customHeight="false" outlineLevel="0" collapsed="false">
      <c r="A33" s="3"/>
      <c r="B33" s="3" t="s">
        <v>8</v>
      </c>
      <c r="C33" s="3"/>
      <c r="D33" s="28" t="n">
        <f aca="false">'[1]PHYSICAL+FINANCIAL PIVOT '!D23</f>
        <v>178945</v>
      </c>
      <c r="E33" s="29"/>
      <c r="F33" s="28" t="n">
        <f aca="false">'[1]PHYSICAL+FINANCIAL PIVOT '!E23</f>
        <v>125985226435.99</v>
      </c>
      <c r="G33" s="29"/>
      <c r="H33" s="28" t="n">
        <f aca="false">'[1]PHYSICAL+FINANCIAL PIVOT '!F23</f>
        <v>581869480406.12</v>
      </c>
      <c r="I33" s="29"/>
      <c r="J33" s="7"/>
    </row>
    <row r="34" customFormat="false" ht="12.75" hidden="false" customHeight="false" outlineLevel="0" collapsed="false">
      <c r="A34" s="3"/>
      <c r="B34" s="30"/>
      <c r="C34" s="30"/>
      <c r="D34" s="31"/>
      <c r="E34" s="32"/>
      <c r="F34" s="31"/>
      <c r="G34" s="32"/>
      <c r="H34" s="31"/>
      <c r="I34" s="33"/>
      <c r="J34" s="7"/>
    </row>
    <row r="35" customFormat="false" ht="12.75" hidden="false" customHeight="false" outlineLevel="0" collapsed="false">
      <c r="A35" s="20" t="str">
        <f aca="false">'[1]PHYSICAL+FINANCIAL PIVOT '!B24</f>
        <v>TEXAS</v>
      </c>
      <c r="B35" s="21" t="str">
        <f aca="false">'[1]PHYSICAL+FINANCIAL PIVOT '!C24</f>
        <v>EOL</v>
      </c>
      <c r="C35" s="21"/>
      <c r="D35" s="22" t="n">
        <f aca="false">'[1]PHYSICAL+FINANCIAL PIVOT '!D24</f>
        <v>18112</v>
      </c>
      <c r="E35" s="23" t="n">
        <f aca="false">(D35/D37)*100</f>
        <v>55.0315994166262</v>
      </c>
      <c r="F35" s="22" t="n">
        <f aca="false">'[1]PHYSICAL+FINANCIAL PIVOT '!E24</f>
        <v>3098682788</v>
      </c>
      <c r="G35" s="23" t="n">
        <f aca="false">(F35/F37)*100</f>
        <v>30.1333249054819</v>
      </c>
      <c r="H35" s="22" t="n">
        <f aca="false">'[1]PHYSICAL+FINANCIAL PIVOT '!F24</f>
        <v>5754960705.29</v>
      </c>
      <c r="I35" s="23" t="n">
        <f aca="false">(H35/H37)*100</f>
        <v>31.4337276232704</v>
      </c>
      <c r="J35" s="7"/>
    </row>
    <row r="36" customFormat="false" ht="12.75" hidden="false" customHeight="false" outlineLevel="0" collapsed="false">
      <c r="A36" s="24"/>
      <c r="B36" s="25" t="str">
        <f aca="false">'[1]PHYSICAL+FINANCIAL PIVOT '!C25</f>
        <v>OTC</v>
      </c>
      <c r="C36" s="25"/>
      <c r="D36" s="26" t="n">
        <f aca="false">'[1]PHYSICAL+FINANCIAL PIVOT '!D25</f>
        <v>14800</v>
      </c>
      <c r="E36" s="27" t="n">
        <f aca="false">(D36/D37)*100</f>
        <v>44.9684005833739</v>
      </c>
      <c r="F36" s="26" t="n">
        <f aca="false">'[1]PHYSICAL+FINANCIAL PIVOT '!E25</f>
        <v>7184559428.78</v>
      </c>
      <c r="G36" s="27" t="n">
        <f aca="false">(F36/F37)*100</f>
        <v>69.8666750945181</v>
      </c>
      <c r="H36" s="26" t="n">
        <f aca="false">'[1]PHYSICAL+FINANCIAL PIVOT '!F25</f>
        <v>12553274239.87</v>
      </c>
      <c r="I36" s="27" t="n">
        <f aca="false">(H36/H37)*100</f>
        <v>68.5662723767296</v>
      </c>
      <c r="J36" s="5"/>
    </row>
    <row r="37" customFormat="false" ht="12.75" hidden="false" customHeight="false" outlineLevel="0" collapsed="false">
      <c r="A37" s="3"/>
      <c r="B37" s="3" t="s">
        <v>8</v>
      </c>
      <c r="C37" s="3"/>
      <c r="D37" s="28" t="n">
        <f aca="false">'[1]PHYSICAL+FINANCIAL PIVOT '!D26</f>
        <v>32912</v>
      </c>
      <c r="E37" s="29"/>
      <c r="F37" s="28" t="n">
        <f aca="false">'[1]PHYSICAL+FINANCIAL PIVOT '!E26</f>
        <v>10283242216.78</v>
      </c>
      <c r="G37" s="29"/>
      <c r="H37" s="28" t="n">
        <f aca="false">'[1]PHYSICAL+FINANCIAL PIVOT '!F26</f>
        <v>18308234945.16</v>
      </c>
      <c r="I37" s="29"/>
      <c r="J37" s="5"/>
    </row>
    <row r="38" customFormat="false" ht="12.75" hidden="false" customHeight="false" outlineLevel="0" collapsed="false">
      <c r="A38" s="3"/>
      <c r="B38" s="30"/>
      <c r="C38" s="30"/>
      <c r="D38" s="31"/>
      <c r="E38" s="32"/>
      <c r="F38" s="31"/>
      <c r="G38" s="32"/>
      <c r="H38" s="31"/>
      <c r="I38" s="35"/>
      <c r="J38" s="5"/>
    </row>
    <row r="39" customFormat="false" ht="12.75" hidden="false" customHeight="false" outlineLevel="0" collapsed="false">
      <c r="A39" s="20" t="str">
        <f aca="false">'[1]PHYSICAL+FINANCIAL PIVOT '!B27</f>
        <v>WEST</v>
      </c>
      <c r="B39" s="21" t="str">
        <f aca="false">'[1]PHYSICAL+FINANCIAL PIVOT '!C27</f>
        <v>EOL</v>
      </c>
      <c r="C39" s="21"/>
      <c r="D39" s="22" t="n">
        <f aca="false">'[1]PHYSICAL+FINANCIAL PIVOT '!D27</f>
        <v>96591</v>
      </c>
      <c r="E39" s="23" t="n">
        <f aca="false">(D39/D41)*100</f>
        <v>77.2252292587766</v>
      </c>
      <c r="F39" s="22" t="n">
        <f aca="false">'[1]PHYSICAL+FINANCIAL PIVOT '!E27</f>
        <v>14625940712.5</v>
      </c>
      <c r="G39" s="23" t="n">
        <f aca="false">(F39/F41)*100</f>
        <v>52.6634944567646</v>
      </c>
      <c r="H39" s="22" t="n">
        <f aca="false">'[1]PHYSICAL+FINANCIAL PIVOT '!F27</f>
        <v>18263428441.97</v>
      </c>
      <c r="I39" s="23" t="n">
        <f aca="false">(H39/H41)*100</f>
        <v>42.5568625878635</v>
      </c>
      <c r="J39" s="7"/>
    </row>
    <row r="40" customFormat="false" ht="12.75" hidden="false" customHeight="false" outlineLevel="0" collapsed="false">
      <c r="A40" s="24"/>
      <c r="B40" s="25" t="str">
        <f aca="false">'[1]PHYSICAL+FINANCIAL PIVOT '!C28</f>
        <v>OTC</v>
      </c>
      <c r="C40" s="25"/>
      <c r="D40" s="26" t="n">
        <f aca="false">'[1]PHYSICAL+FINANCIAL PIVOT '!D28</f>
        <v>28486</v>
      </c>
      <c r="E40" s="27" t="n">
        <f aca="false">(D40/D41)*100</f>
        <v>22.7747707412234</v>
      </c>
      <c r="F40" s="26" t="n">
        <f aca="false">'[1]PHYSICAL+FINANCIAL PIVOT '!E28</f>
        <v>13146505577.61</v>
      </c>
      <c r="G40" s="27" t="n">
        <f aca="false">(F40/F41)*100</f>
        <v>47.3365055432354</v>
      </c>
      <c r="H40" s="26" t="n">
        <f aca="false">'[1]PHYSICAL+FINANCIAL PIVOT '!F28</f>
        <v>24651926054.06</v>
      </c>
      <c r="I40" s="27" t="n">
        <f aca="false">(H40/H41)*100</f>
        <v>57.4431374121365</v>
      </c>
      <c r="J40" s="7"/>
    </row>
    <row r="41" customFormat="false" ht="12.75" hidden="false" customHeight="false" outlineLevel="0" collapsed="false">
      <c r="A41" s="3"/>
      <c r="B41" s="3" t="s">
        <v>8</v>
      </c>
      <c r="C41" s="3"/>
      <c r="D41" s="28" t="n">
        <f aca="false">'[1]PHYSICAL+FINANCIAL PIVOT '!D29</f>
        <v>125077</v>
      </c>
      <c r="E41" s="29"/>
      <c r="F41" s="28" t="n">
        <f aca="false">'[1]PHYSICAL+FINANCIAL PIVOT '!E29</f>
        <v>27772446290.11</v>
      </c>
      <c r="G41" s="29"/>
      <c r="H41" s="28" t="n">
        <f aca="false">'[1]PHYSICAL+FINANCIAL PIVOT '!F29</f>
        <v>42915354496.03</v>
      </c>
      <c r="I41" s="29"/>
      <c r="J41" s="5"/>
    </row>
    <row r="42" customFormat="false" ht="12.75" hidden="false" customHeight="false" outlineLevel="0" collapsed="false">
      <c r="A42" s="3"/>
      <c r="B42" s="30"/>
      <c r="C42" s="30"/>
      <c r="D42" s="31"/>
      <c r="E42" s="32"/>
      <c r="F42" s="31"/>
      <c r="G42" s="32"/>
      <c r="H42" s="31"/>
      <c r="I42" s="35"/>
      <c r="J42" s="5"/>
    </row>
    <row r="43" customFormat="false" ht="12.75" hidden="false" customHeight="false" outlineLevel="0" collapsed="false">
      <c r="A43" s="20" t="s">
        <v>8</v>
      </c>
      <c r="B43" s="21" t="s">
        <v>9</v>
      </c>
      <c r="C43" s="21"/>
      <c r="D43" s="22" t="n">
        <f aca="false">SUM(D39,D35,D31,D27,D23,D19,D15,D11)</f>
        <v>585818</v>
      </c>
      <c r="E43" s="23" t="n">
        <f aca="false">(D43/D45)*100</f>
        <v>75.0745532253</v>
      </c>
      <c r="F43" s="22" t="n">
        <f aca="false">SUM(F39,F35,F31,F27,F23,F19,F15,F11)</f>
        <v>100720919908.81</v>
      </c>
      <c r="G43" s="23" t="n">
        <f aca="false">(F43/F45)*100</f>
        <v>44.4758177936755</v>
      </c>
      <c r="H43" s="22" t="n">
        <f aca="false">SUM(H39,H35,H31,H27,H23,H19,H15,H11)</f>
        <v>351956384184.26</v>
      </c>
      <c r="I43" s="23" t="n">
        <f aca="false">(H43/H45)*100</f>
        <v>43.7179954876644</v>
      </c>
      <c r="J43" s="34"/>
    </row>
    <row r="44" customFormat="false" ht="12.75" hidden="false" customHeight="false" outlineLevel="0" collapsed="false">
      <c r="A44" s="24"/>
      <c r="B44" s="25" t="s">
        <v>10</v>
      </c>
      <c r="C44" s="25"/>
      <c r="D44" s="26" t="n">
        <f aca="false">SUM(D40,D36,D32,D28,D24,D20,D16,D12)</f>
        <v>194497</v>
      </c>
      <c r="E44" s="27" t="n">
        <f aca="false">(D44/D45)*100</f>
        <v>24.9254467747</v>
      </c>
      <c r="F44" s="26" t="n">
        <f aca="false">SUM(F40,F36,F32,F28,F24,F20,F16,F12)</f>
        <v>125741290130.94</v>
      </c>
      <c r="G44" s="27" t="n">
        <f aca="false">(F44/F45)*100</f>
        <v>55.5241822063245</v>
      </c>
      <c r="H44" s="26" t="n">
        <f aca="false">SUM(H40,H36,H32,H28,H24,H20,H16,H12)</f>
        <v>453104278497.7</v>
      </c>
      <c r="I44" s="27" t="n">
        <f aca="false">(H44/H45)*100</f>
        <v>56.2820045123357</v>
      </c>
      <c r="J44" s="7"/>
    </row>
    <row r="45" customFormat="false" ht="12.75" hidden="false" customHeight="false" outlineLevel="0" collapsed="false">
      <c r="A45" s="3"/>
      <c r="B45" s="3" t="s">
        <v>8</v>
      </c>
      <c r="C45" s="3"/>
      <c r="D45" s="28" t="n">
        <f aca="false">SUM(D43:D44)</f>
        <v>780315</v>
      </c>
      <c r="E45" s="29"/>
      <c r="F45" s="28" t="n">
        <f aca="false">SUM(F43:F44)</f>
        <v>226462210039.75</v>
      </c>
      <c r="G45" s="29"/>
      <c r="H45" s="28" t="n">
        <f aca="false">SUM(H43:H44)</f>
        <v>805060662681.96</v>
      </c>
      <c r="I45" s="29"/>
      <c r="J45" s="7"/>
    </row>
    <row r="46" customFormat="false" ht="12.75" hidden="false" customHeight="false" outlineLevel="0" collapsed="false">
      <c r="A46" s="36"/>
      <c r="B46" s="36"/>
      <c r="C46" s="37"/>
      <c r="D46" s="14"/>
      <c r="E46" s="14"/>
      <c r="F46" s="37"/>
      <c r="G46" s="37"/>
      <c r="H46" s="38"/>
      <c r="I46" s="37"/>
      <c r="J46" s="14"/>
    </row>
    <row r="47" customFormat="false" ht="12.75" hidden="false" customHeight="false" outlineLevel="0" collapsed="false">
      <c r="A47" s="36"/>
      <c r="B47" s="36"/>
      <c r="C47" s="37"/>
      <c r="D47" s="14"/>
      <c r="E47" s="14"/>
      <c r="F47" s="37"/>
      <c r="G47" s="37"/>
      <c r="H47" s="38"/>
      <c r="I47" s="37"/>
      <c r="J47" s="14"/>
    </row>
    <row r="48" customFormat="false" ht="12.75" hidden="false" customHeight="false" outlineLevel="0" collapsed="false">
      <c r="A48" s="36"/>
      <c r="B48" s="39"/>
      <c r="C48" s="6"/>
      <c r="D48" s="7"/>
      <c r="E48" s="7"/>
      <c r="F48" s="6"/>
      <c r="G48" s="6"/>
      <c r="H48" s="7"/>
      <c r="I48" s="6"/>
      <c r="J48" s="7"/>
    </row>
    <row r="49" customFormat="false" ht="12.75" hidden="false" customHeight="false" outlineLevel="0" collapsed="false">
      <c r="A49" s="39"/>
      <c r="B49" s="39"/>
      <c r="C49" s="6"/>
      <c r="D49" s="7"/>
      <c r="E49" s="7"/>
      <c r="F49" s="6"/>
      <c r="G49" s="6"/>
      <c r="H49" s="7"/>
      <c r="I49" s="6"/>
      <c r="J49" s="7"/>
    </row>
    <row r="50" customFormat="false" ht="12.75" hidden="false" customHeight="false" outlineLevel="0" collapsed="false">
      <c r="A50" s="3"/>
      <c r="B50" s="3"/>
      <c r="C50" s="37"/>
      <c r="D50" s="14"/>
      <c r="E50" s="14"/>
      <c r="F50" s="37"/>
      <c r="G50" s="37"/>
      <c r="H50" s="38"/>
      <c r="I50" s="37"/>
      <c r="J50" s="3"/>
    </row>
  </sheetData>
  <mergeCells count="4">
    <mergeCell ref="A1:I1"/>
    <mergeCell ref="A2:I2"/>
    <mergeCell ref="A3:I3"/>
    <mergeCell ref="A4:I4"/>
  </mergeCells>
  <printOptions headings="false" gridLines="false" gridLinesSet="true" horizontalCentered="tru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4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:I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41"/>
    <col collapsed="false" customWidth="true" hidden="false" outlineLevel="0" max="2" min="2" style="0" width="12.28"/>
    <col collapsed="false" customWidth="true" hidden="false" outlineLevel="0" max="3" min="3" style="0" width="4.28"/>
    <col collapsed="false" customWidth="true" hidden="false" outlineLevel="0" max="4" min="4" style="0" width="15.85"/>
    <col collapsed="false" customWidth="true" hidden="false" outlineLevel="0" max="5" min="5" style="0" width="15.41"/>
    <col collapsed="false" customWidth="true" hidden="false" outlineLevel="0" max="6" min="6" style="0" width="14.41"/>
    <col collapsed="false" customWidth="true" hidden="false" outlineLevel="0" max="7" min="7" style="0" width="18.7"/>
    <col collapsed="false" customWidth="true" hidden="false" outlineLevel="0" max="8" min="8" style="0" width="18.56"/>
    <col collapsed="false" customWidth="true" hidden="false" outlineLevel="0" max="9" min="9" style="0" width="20.28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5.75" hidden="false" customHeight="false" outlineLevel="0" collapsed="false">
      <c r="A2" s="1" t="s">
        <v>11</v>
      </c>
      <c r="B2" s="1"/>
      <c r="C2" s="1"/>
      <c r="D2" s="1"/>
      <c r="E2" s="1"/>
      <c r="F2" s="1"/>
      <c r="G2" s="1"/>
      <c r="H2" s="1"/>
      <c r="I2" s="1"/>
    </row>
    <row r="3" customFormat="false" ht="12.75" hidden="false" customHeight="false" outlineLevel="0" collapsed="false">
      <c r="A3" s="2" t="str">
        <f aca="false">'PHYSICAL &amp; FINANCIAL'!A3</f>
        <v>As of March 14, 2001</v>
      </c>
      <c r="B3" s="2"/>
      <c r="C3" s="2"/>
      <c r="D3" s="2"/>
      <c r="E3" s="2"/>
      <c r="F3" s="2"/>
      <c r="G3" s="2"/>
      <c r="H3" s="2"/>
      <c r="I3" s="2"/>
    </row>
    <row r="4" customFormat="false" ht="12.75" hidden="false" customHeight="false" outlineLevel="0" collapsed="false">
      <c r="A4" s="2" t="s">
        <v>3</v>
      </c>
      <c r="B4" s="2"/>
      <c r="C4" s="2"/>
      <c r="D4" s="2"/>
      <c r="E4" s="2"/>
      <c r="F4" s="2"/>
      <c r="G4" s="2"/>
      <c r="H4" s="2"/>
      <c r="I4" s="2"/>
    </row>
    <row r="6" customFormat="false" ht="12.75" hidden="false" customHeight="false" outlineLevel="0" collapsed="false">
      <c r="A6" s="8"/>
      <c r="B6" s="8"/>
      <c r="C6" s="8"/>
      <c r="G6" s="4"/>
      <c r="H6" s="5"/>
      <c r="I6" s="3"/>
    </row>
    <row r="7" customFormat="false" ht="12.75" hidden="false" customHeight="false" outlineLevel="0" collapsed="false">
      <c r="G7" s="6"/>
      <c r="H7" s="7"/>
      <c r="I7" s="3"/>
    </row>
    <row r="8" customFormat="false" ht="13.5" hidden="false" customHeight="false" outlineLevel="0" collapsed="false">
      <c r="A8" s="8"/>
      <c r="B8" s="8"/>
      <c r="C8" s="8"/>
      <c r="D8" s="8"/>
      <c r="E8" s="8"/>
      <c r="F8" s="8"/>
      <c r="G8" s="6"/>
      <c r="H8" s="8"/>
      <c r="I8" s="3"/>
    </row>
    <row r="9" customFormat="false" ht="26.25" hidden="false" customHeight="false" outlineLevel="0" collapsed="false">
      <c r="A9" s="9" t="s">
        <v>4</v>
      </c>
      <c r="B9" s="10" t="str">
        <f aca="false">'[1]FINANCIAL PIVOT'!B5</f>
        <v>REGION</v>
      </c>
      <c r="C9" s="11"/>
      <c r="D9" s="12" t="str">
        <f aca="false">'[1]FINANCIAL PIVOT'!D5</f>
        <v>Sum of DEALS</v>
      </c>
      <c r="E9" s="12" t="s">
        <v>5</v>
      </c>
      <c r="F9" s="12" t="str">
        <f aca="false">'[1]FINANCIAL PIVOT'!E5</f>
        <v>Sum of VOLUME2</v>
      </c>
      <c r="G9" s="12" t="s">
        <v>6</v>
      </c>
      <c r="H9" s="13" t="str">
        <f aca="false">'[1]FINANCIAL PIVOT'!F5</f>
        <v>Sum of VALUE</v>
      </c>
      <c r="I9" s="13" t="s">
        <v>7</v>
      </c>
    </row>
    <row r="10" customFormat="false" ht="12.75" hidden="false" customHeight="false" outlineLevel="0" collapsed="false">
      <c r="A10" s="15"/>
      <c r="B10" s="16"/>
      <c r="C10" s="17"/>
      <c r="D10" s="18"/>
      <c r="E10" s="18"/>
      <c r="F10" s="18"/>
      <c r="G10" s="18"/>
      <c r="H10" s="18"/>
      <c r="I10" s="19"/>
    </row>
    <row r="11" customFormat="false" ht="12.75" hidden="false" customHeight="false" outlineLevel="0" collapsed="false">
      <c r="A11" s="20" t="str">
        <f aca="false">'[1]FINANCIAL PIVOT'!B6</f>
        <v>CENTRAL</v>
      </c>
      <c r="B11" s="21" t="str">
        <f aca="false">'[1]FINANCIAL PIVOT'!C6</f>
        <v>EOL</v>
      </c>
      <c r="C11" s="21"/>
      <c r="D11" s="22" t="n">
        <f aca="false">'[1]FINANCIAL PIVOT'!D6</f>
        <v>15615</v>
      </c>
      <c r="E11" s="23" t="n">
        <f aca="false">(D11/D13)*100</f>
        <v>78.7363856393707</v>
      </c>
      <c r="F11" s="22" t="n">
        <f aca="false">'[1]FINANCIAL PIVOT'!E6</f>
        <v>10610193527.5</v>
      </c>
      <c r="G11" s="23" t="n">
        <f aca="false">(F11/F13)*100</f>
        <v>77.4762711494866</v>
      </c>
      <c r="H11" s="22" t="n">
        <f aca="false">'[1]FINANCIAL PIVOT'!F6</f>
        <v>7685291157.42</v>
      </c>
      <c r="I11" s="23" t="n">
        <f aca="false">(H11/H13)*100</f>
        <v>73.404311722297</v>
      </c>
    </row>
    <row r="12" customFormat="false" ht="12.75" hidden="false" customHeight="false" outlineLevel="0" collapsed="false">
      <c r="A12" s="24"/>
      <c r="B12" s="25" t="str">
        <f aca="false">'[1]FINANCIAL PIVOT'!C7</f>
        <v>OTC</v>
      </c>
      <c r="C12" s="25"/>
      <c r="D12" s="26" t="n">
        <f aca="false">'[1]FINANCIAL PIVOT'!D7</f>
        <v>4217</v>
      </c>
      <c r="E12" s="27" t="n">
        <f aca="false">(D12/D13)*100</f>
        <v>21.2636143606293</v>
      </c>
      <c r="F12" s="26" t="n">
        <f aca="false">'[1]FINANCIAL PIVOT'!E7</f>
        <v>3084571811.72</v>
      </c>
      <c r="G12" s="27" t="n">
        <f aca="false">(F12/F13)*100</f>
        <v>22.5237288505134</v>
      </c>
      <c r="H12" s="26" t="n">
        <f aca="false">'[1]FINANCIAL PIVOT'!F7</f>
        <v>2784517736.77</v>
      </c>
      <c r="I12" s="27" t="n">
        <f aca="false">(H12/H13)*100</f>
        <v>26.595688277703</v>
      </c>
    </row>
    <row r="13" customFormat="false" ht="12.75" hidden="false" customHeight="false" outlineLevel="0" collapsed="false">
      <c r="A13" s="3"/>
      <c r="B13" s="3" t="s">
        <v>8</v>
      </c>
      <c r="C13" s="3"/>
      <c r="D13" s="28" t="n">
        <f aca="false">'[1]FINANCIAL PIVOT'!D8</f>
        <v>19832</v>
      </c>
      <c r="E13" s="29"/>
      <c r="F13" s="28" t="n">
        <f aca="false">'[1]FINANCIAL PIVOT'!E8</f>
        <v>13694765339.22</v>
      </c>
      <c r="G13" s="29"/>
      <c r="H13" s="28" t="n">
        <f aca="false">'[1]FINANCIAL PIVOT'!F8</f>
        <v>10469808894.19</v>
      </c>
      <c r="I13" s="29"/>
    </row>
    <row r="14" customFormat="false" ht="12.75" hidden="false" customHeight="false" outlineLevel="0" collapsed="false">
      <c r="A14" s="3"/>
      <c r="B14" s="30"/>
      <c r="C14" s="30"/>
      <c r="D14" s="31"/>
      <c r="E14" s="32"/>
      <c r="F14" s="31"/>
      <c r="G14" s="32"/>
      <c r="H14" s="31"/>
      <c r="I14" s="33"/>
    </row>
    <row r="15" customFormat="false" ht="12.75" hidden="false" customHeight="false" outlineLevel="0" collapsed="false">
      <c r="A15" s="20" t="str">
        <f aca="false">'[1]FINANCIAL PIVOT'!B9</f>
        <v>EAST</v>
      </c>
      <c r="B15" s="21" t="str">
        <f aca="false">'[1]FINANCIAL PIVOT'!C9</f>
        <v>EOL</v>
      </c>
      <c r="C15" s="21"/>
      <c r="D15" s="22" t="n">
        <f aca="false">'[1]FINANCIAL PIVOT'!D9</f>
        <v>18314</v>
      </c>
      <c r="E15" s="23" t="n">
        <f aca="false">(D15/D17)*100</f>
        <v>77.7829687831811</v>
      </c>
      <c r="F15" s="22" t="n">
        <f aca="false">'[1]FINANCIAL PIVOT'!E9</f>
        <v>7274188132.6</v>
      </c>
      <c r="G15" s="23" t="n">
        <f aca="false">(F15/F17)*100</f>
        <v>55.0506233495571</v>
      </c>
      <c r="H15" s="22" t="n">
        <f aca="false">'[1]FINANCIAL PIVOT'!F9</f>
        <v>6882237829.69</v>
      </c>
      <c r="I15" s="23" t="n">
        <f aca="false">(H15/H17)*100</f>
        <v>64.5919760840851</v>
      </c>
    </row>
    <row r="16" customFormat="false" ht="12.75" hidden="false" customHeight="false" outlineLevel="0" collapsed="false">
      <c r="A16" s="24"/>
      <c r="B16" s="25" t="str">
        <f aca="false">'[1]FINANCIAL PIVOT'!C10</f>
        <v>OTC</v>
      </c>
      <c r="C16" s="25"/>
      <c r="D16" s="26" t="n">
        <f aca="false">'[1]FINANCIAL PIVOT'!D10</f>
        <v>5231</v>
      </c>
      <c r="E16" s="27" t="n">
        <f aca="false">(D16/D17)*100</f>
        <v>22.2170312168189</v>
      </c>
      <c r="F16" s="26" t="n">
        <f aca="false">'[1]FINANCIAL PIVOT'!E10</f>
        <v>5939446318.75</v>
      </c>
      <c r="G16" s="27" t="n">
        <f aca="false">(F16/F17)*100</f>
        <v>44.9493766504429</v>
      </c>
      <c r="H16" s="26" t="n">
        <f aca="false">'[1]FINANCIAL PIVOT'!F10</f>
        <v>3772704543.85</v>
      </c>
      <c r="I16" s="27" t="n">
        <f aca="false">(H16/H17)*100</f>
        <v>35.408023915915</v>
      </c>
    </row>
    <row r="17" customFormat="false" ht="12.75" hidden="false" customHeight="false" outlineLevel="0" collapsed="false">
      <c r="A17" s="3"/>
      <c r="B17" s="3" t="s">
        <v>8</v>
      </c>
      <c r="C17" s="3"/>
      <c r="D17" s="28" t="n">
        <f aca="false">'[1]FINANCIAL PIVOT'!D11</f>
        <v>23545</v>
      </c>
      <c r="E17" s="29"/>
      <c r="F17" s="28" t="n">
        <f aca="false">'[1]FINANCIAL PIVOT'!E11</f>
        <v>13213634451.35</v>
      </c>
      <c r="G17" s="29"/>
      <c r="H17" s="28" t="n">
        <f aca="false">'[1]FINANCIAL PIVOT'!F11</f>
        <v>10654942373.54</v>
      </c>
      <c r="I17" s="29"/>
    </row>
    <row r="18" customFormat="false" ht="12.75" hidden="false" customHeight="false" outlineLevel="0" collapsed="false">
      <c r="A18" s="3"/>
      <c r="B18" s="30"/>
      <c r="C18" s="30"/>
      <c r="D18" s="31"/>
      <c r="E18" s="32"/>
      <c r="F18" s="31"/>
      <c r="G18" s="32"/>
      <c r="H18" s="31"/>
      <c r="I18" s="33"/>
    </row>
    <row r="19" customFormat="false" ht="12.75" hidden="false" customHeight="false" outlineLevel="0" collapsed="false">
      <c r="A19" s="20" t="str">
        <f aca="false">'[1]FINANCIAL PIVOT'!B12</f>
        <v>ECC-CANADA WEST</v>
      </c>
      <c r="B19" s="21" t="str">
        <f aca="false">'[1]FINANCIAL PIVOT'!C12</f>
        <v>EOL</v>
      </c>
      <c r="C19" s="21"/>
      <c r="D19" s="22" t="n">
        <f aca="false">'[1]FINANCIAL PIVOT'!D12</f>
        <v>5423</v>
      </c>
      <c r="E19" s="23" t="n">
        <f aca="false">(D19/D21)*100</f>
        <v>56.1503416856492</v>
      </c>
      <c r="F19" s="22" t="n">
        <f aca="false">'[1]FINANCIAL PIVOT'!E12</f>
        <v>3213232880.63</v>
      </c>
      <c r="G19" s="23" t="n">
        <f aca="false">(F19/F21)*100</f>
        <v>43.6214613881229</v>
      </c>
      <c r="H19" s="22" t="n">
        <f aca="false">'[1]FINANCIAL PIVOT'!F12</f>
        <v>6545630629.06</v>
      </c>
      <c r="I19" s="23" t="n">
        <f aca="false">(H19/H21)*100</f>
        <v>51.7017256570368</v>
      </c>
    </row>
    <row r="20" customFormat="false" ht="12.75" hidden="false" customHeight="false" outlineLevel="0" collapsed="false">
      <c r="A20" s="24"/>
      <c r="B20" s="25" t="str">
        <f aca="false">'[1]FINANCIAL PIVOT'!C13</f>
        <v>OTC</v>
      </c>
      <c r="C20" s="25"/>
      <c r="D20" s="26" t="n">
        <f aca="false">'[1]FINANCIAL PIVOT'!D13</f>
        <v>4235</v>
      </c>
      <c r="E20" s="27" t="n">
        <f aca="false">(D20/D21)*100</f>
        <v>43.8496583143508</v>
      </c>
      <c r="F20" s="26" t="n">
        <f aca="false">'[1]FINANCIAL PIVOT'!E13</f>
        <v>4152941425.27</v>
      </c>
      <c r="G20" s="27" t="n">
        <f aca="false">(F20/F21)*100</f>
        <v>56.3785386118771</v>
      </c>
      <c r="H20" s="26" t="n">
        <f aca="false">'[1]FINANCIAL PIVOT'!F13</f>
        <v>6114741043.02</v>
      </c>
      <c r="I20" s="27" t="n">
        <f aca="false">(H20/H21)*100</f>
        <v>48.2982743429632</v>
      </c>
    </row>
    <row r="21" customFormat="false" ht="12.75" hidden="false" customHeight="false" outlineLevel="0" collapsed="false">
      <c r="A21" s="3"/>
      <c r="B21" s="3" t="s">
        <v>8</v>
      </c>
      <c r="C21" s="3"/>
      <c r="D21" s="28" t="n">
        <f aca="false">'[1]FINANCIAL PIVOT'!D14</f>
        <v>9658</v>
      </c>
      <c r="E21" s="29"/>
      <c r="F21" s="28" t="n">
        <f aca="false">'[1]FINANCIAL PIVOT'!E14</f>
        <v>7366174305.9</v>
      </c>
      <c r="G21" s="29"/>
      <c r="H21" s="28" t="n">
        <f aca="false">'[1]FINANCIAL PIVOT'!F14</f>
        <v>12660371672.08</v>
      </c>
      <c r="I21" s="29"/>
    </row>
    <row r="22" customFormat="false" ht="12.75" hidden="false" customHeight="false" outlineLevel="0" collapsed="false">
      <c r="A22" s="3"/>
      <c r="B22" s="30"/>
      <c r="C22" s="30"/>
      <c r="D22" s="31"/>
      <c r="E22" s="32"/>
      <c r="F22" s="31"/>
      <c r="G22" s="32"/>
      <c r="H22" s="31"/>
      <c r="I22" s="33"/>
    </row>
    <row r="23" customFormat="false" ht="12.75" hidden="false" customHeight="false" outlineLevel="0" collapsed="false">
      <c r="A23" s="20" t="str">
        <f aca="false">'[1]FINANCIAL PIVOT'!B15</f>
        <v>ENA-CANADA EAST</v>
      </c>
      <c r="B23" s="21" t="str">
        <f aca="false">'[1]FINANCIAL PIVOT'!C15</f>
        <v>EOL</v>
      </c>
      <c r="C23" s="21"/>
      <c r="D23" s="22" t="n">
        <f aca="false">'[1]FINANCIAL PIVOT'!D15</f>
        <v>232</v>
      </c>
      <c r="E23" s="23" t="n">
        <f aca="false">(D23/D25)*100</f>
        <v>83.1541218637993</v>
      </c>
      <c r="F23" s="22" t="n">
        <f aca="false">'[1]FINANCIAL PIVOT'!E15</f>
        <v>85107833.48</v>
      </c>
      <c r="G23" s="23" t="n">
        <f aca="false">(F23/F25)*100</f>
        <v>76.9281874131748</v>
      </c>
      <c r="H23" s="22" t="n">
        <f aca="false">'[1]FINANCIAL PIVOT'!F15</f>
        <v>134367509.2</v>
      </c>
      <c r="I23" s="23" t="n">
        <f aca="false">(H23/H25)*100</f>
        <v>71.9055512835768</v>
      </c>
    </row>
    <row r="24" customFormat="false" ht="12.75" hidden="false" customHeight="false" outlineLevel="0" collapsed="false">
      <c r="A24" s="24"/>
      <c r="B24" s="25" t="str">
        <f aca="false">'[1]FINANCIAL PIVOT'!C16</f>
        <v>OTC</v>
      </c>
      <c r="C24" s="25"/>
      <c r="D24" s="26" t="n">
        <f aca="false">'[1]FINANCIAL PIVOT'!D16</f>
        <v>47</v>
      </c>
      <c r="E24" s="27" t="n">
        <f aca="false">(D24/D25)*100</f>
        <v>16.8458781362007</v>
      </c>
      <c r="F24" s="26" t="n">
        <f aca="false">'[1]FINANCIAL PIVOT'!E16</f>
        <v>25525000</v>
      </c>
      <c r="G24" s="27" t="n">
        <f aca="false">(F24/F25)*100</f>
        <v>23.0718125868252</v>
      </c>
      <c r="H24" s="26" t="n">
        <f aca="false">'[1]FINANCIAL PIVOT'!F16</f>
        <v>52499160.76</v>
      </c>
      <c r="I24" s="27" t="n">
        <f aca="false">(H24/H25)*100</f>
        <v>28.0944487164232</v>
      </c>
    </row>
    <row r="25" customFormat="false" ht="12.75" hidden="false" customHeight="false" outlineLevel="0" collapsed="false">
      <c r="A25" s="3"/>
      <c r="B25" s="3" t="s">
        <v>8</v>
      </c>
      <c r="C25" s="3"/>
      <c r="D25" s="28" t="n">
        <f aca="false">'[1]FINANCIAL PIVOT'!D17</f>
        <v>279</v>
      </c>
      <c r="E25" s="29"/>
      <c r="F25" s="28" t="n">
        <f aca="false">'[1]FINANCIAL PIVOT'!E17</f>
        <v>110632833.48</v>
      </c>
      <c r="G25" s="29"/>
      <c r="H25" s="28" t="n">
        <f aca="false">'[1]FINANCIAL PIVOT'!F17</f>
        <v>186866669.96</v>
      </c>
      <c r="I25" s="29"/>
    </row>
    <row r="26" customFormat="false" ht="12.75" hidden="false" customHeight="false" outlineLevel="0" collapsed="false">
      <c r="A26" s="3"/>
      <c r="B26" s="30"/>
      <c r="C26" s="30"/>
      <c r="D26" s="31"/>
      <c r="E26" s="32"/>
      <c r="F26" s="31"/>
      <c r="G26" s="32"/>
      <c r="H26" s="31"/>
      <c r="I26" s="35"/>
    </row>
    <row r="27" customFormat="false" ht="12.75" hidden="false" customHeight="false" outlineLevel="0" collapsed="false">
      <c r="A27" s="20" t="str">
        <f aca="false">'[1]FINANCIAL PIVOT'!B18</f>
        <v>G-DAILY-EST</v>
      </c>
      <c r="B27" s="21" t="str">
        <f aca="false">'[1]FINANCIAL PIVOT'!C18</f>
        <v>EOL</v>
      </c>
      <c r="C27" s="21"/>
      <c r="D27" s="22" t="n">
        <f aca="false">'[1]FINANCIAL PIVOT'!D18</f>
        <v>25507</v>
      </c>
      <c r="E27" s="23" t="n">
        <f aca="false">(D27/D29)*100</f>
        <v>84.9780117270789</v>
      </c>
      <c r="F27" s="22" t="n">
        <f aca="false">'[1]FINANCIAL PIVOT'!E18</f>
        <v>5495399259</v>
      </c>
      <c r="G27" s="23" t="n">
        <f aca="false">(F27/F29)*100</f>
        <v>74.5909668966848</v>
      </c>
      <c r="H27" s="22" t="n">
        <f aca="false">'[1]FINANCIAL PIVOT'!F18</f>
        <v>29811263537.55</v>
      </c>
      <c r="I27" s="23" t="n">
        <f aca="false">(H27/H29)*100</f>
        <v>78.444417024967</v>
      </c>
    </row>
    <row r="28" customFormat="false" ht="12.75" hidden="false" customHeight="false" outlineLevel="0" collapsed="false">
      <c r="A28" s="24"/>
      <c r="B28" s="25" t="str">
        <f aca="false">'[1]FINANCIAL PIVOT'!C19</f>
        <v>OTC</v>
      </c>
      <c r="C28" s="25"/>
      <c r="D28" s="26" t="n">
        <f aca="false">'[1]FINANCIAL PIVOT'!D19</f>
        <v>4509</v>
      </c>
      <c r="E28" s="27" t="n">
        <f aca="false">(D28/D29)*100</f>
        <v>15.0219882729211</v>
      </c>
      <c r="F28" s="26" t="n">
        <f aca="false">'[1]FINANCIAL PIVOT'!E19</f>
        <v>1871979778.48</v>
      </c>
      <c r="G28" s="27" t="n">
        <f aca="false">(F28/F29)*100</f>
        <v>25.4090331033152</v>
      </c>
      <c r="H28" s="26" t="n">
        <f aca="false">'[1]FINANCIAL PIVOT'!F19</f>
        <v>8191776918.55</v>
      </c>
      <c r="I28" s="27" t="n">
        <f aca="false">(H28/H29)*100</f>
        <v>21.555582975033</v>
      </c>
    </row>
    <row r="29" customFormat="false" ht="12.75" hidden="false" customHeight="false" outlineLevel="0" collapsed="false">
      <c r="A29" s="3"/>
      <c r="B29" s="3" t="s">
        <v>8</v>
      </c>
      <c r="C29" s="3"/>
      <c r="D29" s="28" t="n">
        <f aca="false">'[1]FINANCIAL PIVOT'!D20</f>
        <v>30016</v>
      </c>
      <c r="E29" s="29"/>
      <c r="F29" s="28" t="n">
        <f aca="false">'[1]FINANCIAL PIVOT'!E20</f>
        <v>7367379037.48</v>
      </c>
      <c r="G29" s="29"/>
      <c r="H29" s="28" t="n">
        <f aca="false">'[1]FINANCIAL PIVOT'!F20</f>
        <v>38003040456.1</v>
      </c>
      <c r="I29" s="29"/>
    </row>
    <row r="30" customFormat="false" ht="12.75" hidden="false" customHeight="false" outlineLevel="0" collapsed="false">
      <c r="A30" s="3"/>
      <c r="B30" s="30"/>
      <c r="C30" s="30"/>
      <c r="D30" s="31"/>
      <c r="E30" s="32"/>
      <c r="F30" s="31"/>
      <c r="G30" s="32"/>
      <c r="H30" s="31"/>
      <c r="I30" s="33"/>
    </row>
    <row r="31" customFormat="false" ht="12.75" hidden="false" customHeight="false" outlineLevel="0" collapsed="false">
      <c r="A31" s="20" t="str">
        <f aca="false">'[1]FINANCIAL PIVOT'!B21</f>
        <v>NG-PRICE</v>
      </c>
      <c r="B31" s="21" t="str">
        <f aca="false">'[1]FINANCIAL PIVOT'!C21</f>
        <v>EOL</v>
      </c>
      <c r="C31" s="21"/>
      <c r="D31" s="22" t="n">
        <f aca="false">'[1]FINANCIAL PIVOT'!D21</f>
        <v>125340</v>
      </c>
      <c r="E31" s="23" t="n">
        <f aca="false">(D31/D33)*100</f>
        <v>70.1473575813881</v>
      </c>
      <c r="F31" s="22" t="n">
        <f aca="false">'[1]FINANCIAL PIVOT'!E21</f>
        <v>48532692962</v>
      </c>
      <c r="G31" s="23" t="n">
        <f aca="false">(F31/F33)*100</f>
        <v>39.0655750396232</v>
      </c>
      <c r="H31" s="22" t="n">
        <f aca="false">'[1]FINANCIAL PIVOT'!F21</f>
        <v>243062113508.62</v>
      </c>
      <c r="I31" s="23" t="n">
        <f aca="false">(H31/H33)*100</f>
        <v>42.3314193989327</v>
      </c>
    </row>
    <row r="32" customFormat="false" ht="12.75" hidden="false" customHeight="false" outlineLevel="0" collapsed="false">
      <c r="A32" s="24"/>
      <c r="B32" s="25" t="str">
        <f aca="false">'[1]FINANCIAL PIVOT'!C22</f>
        <v>OTC</v>
      </c>
      <c r="C32" s="25"/>
      <c r="D32" s="26" t="n">
        <f aca="false">'[1]FINANCIAL PIVOT'!D22</f>
        <v>53341</v>
      </c>
      <c r="E32" s="27" t="n">
        <f aca="false">(D32/D33)*100</f>
        <v>29.8526424186119</v>
      </c>
      <c r="F32" s="26" t="n">
        <f aca="false">'[1]FINANCIAL PIVOT'!E22</f>
        <v>75701221200.98</v>
      </c>
      <c r="G32" s="27" t="n">
        <f aca="false">(F32/F33)*100</f>
        <v>60.9344249603768</v>
      </c>
      <c r="H32" s="26" t="n">
        <f aca="false">'[1]FINANCIAL PIVOT'!F22</f>
        <v>331126319007.65</v>
      </c>
      <c r="I32" s="27" t="n">
        <f aca="false">(H32/H33)*100</f>
        <v>57.6685806010673</v>
      </c>
    </row>
    <row r="33" customFormat="false" ht="12.75" hidden="false" customHeight="false" outlineLevel="0" collapsed="false">
      <c r="A33" s="3"/>
      <c r="B33" s="3" t="s">
        <v>8</v>
      </c>
      <c r="C33" s="3"/>
      <c r="D33" s="28" t="n">
        <f aca="false">'[1]FINANCIAL PIVOT'!D23</f>
        <v>178681</v>
      </c>
      <c r="E33" s="29"/>
      <c r="F33" s="28" t="n">
        <f aca="false">'[1]FINANCIAL PIVOT'!E23</f>
        <v>124233914162.98</v>
      </c>
      <c r="G33" s="29"/>
      <c r="H33" s="28" t="n">
        <f aca="false">'[1]FINANCIAL PIVOT'!F23</f>
        <v>574188432516.27</v>
      </c>
      <c r="I33" s="29"/>
    </row>
    <row r="34" customFormat="false" ht="12.75" hidden="false" customHeight="false" outlineLevel="0" collapsed="false">
      <c r="A34" s="3"/>
      <c r="B34" s="30"/>
      <c r="C34" s="30"/>
      <c r="D34" s="31"/>
      <c r="E34" s="32"/>
      <c r="F34" s="31"/>
      <c r="G34" s="32"/>
      <c r="H34" s="31"/>
      <c r="I34" s="33"/>
    </row>
    <row r="35" customFormat="false" ht="12.75" hidden="false" customHeight="false" outlineLevel="0" collapsed="false">
      <c r="A35" s="20" t="str">
        <f aca="false">'[1]FINANCIAL PIVOT'!B24</f>
        <v>TEXAS</v>
      </c>
      <c r="B35" s="21" t="str">
        <f aca="false">'[1]FINANCIAL PIVOT'!C24</f>
        <v>EOL</v>
      </c>
      <c r="C35" s="21"/>
      <c r="D35" s="22" t="n">
        <f aca="false">'[1]FINANCIAL PIVOT'!D24</f>
        <v>7570</v>
      </c>
      <c r="E35" s="23" t="n">
        <f aca="false">(D35/D37)*100</f>
        <v>63.4428427757291</v>
      </c>
      <c r="F35" s="22" t="n">
        <f aca="false">'[1]FINANCIAL PIVOT'!E24</f>
        <v>2787538954</v>
      </c>
      <c r="G35" s="23" t="n">
        <f aca="false">(F35/F37)*100</f>
        <v>41.9582950919711</v>
      </c>
      <c r="H35" s="22" t="n">
        <f aca="false">'[1]FINANCIAL PIVOT'!F24</f>
        <v>4382664397.89</v>
      </c>
      <c r="I35" s="23" t="n">
        <f aca="false">(H35/H37)*100</f>
        <v>63.7422706102625</v>
      </c>
    </row>
    <row r="36" customFormat="false" ht="12.75" hidden="false" customHeight="false" outlineLevel="0" collapsed="false">
      <c r="A36" s="24"/>
      <c r="B36" s="25" t="str">
        <f aca="false">'[1]FINANCIAL PIVOT'!C25</f>
        <v>OTC</v>
      </c>
      <c r="C36" s="25"/>
      <c r="D36" s="26" t="n">
        <f aca="false">'[1]FINANCIAL PIVOT'!D25</f>
        <v>4362</v>
      </c>
      <c r="E36" s="27" t="n">
        <f aca="false">(D36/D37)*100</f>
        <v>36.5571572242709</v>
      </c>
      <c r="F36" s="26" t="n">
        <f aca="false">'[1]FINANCIAL PIVOT'!E25</f>
        <v>3856055472.06</v>
      </c>
      <c r="G36" s="27" t="n">
        <f aca="false">(F36/F37)*100</f>
        <v>58.0417049080289</v>
      </c>
      <c r="H36" s="26" t="n">
        <f aca="false">'[1]FINANCIAL PIVOT'!F25</f>
        <v>2492936919.62</v>
      </c>
      <c r="I36" s="27" t="n">
        <f aca="false">(H36/H37)*100</f>
        <v>36.2577293897375</v>
      </c>
    </row>
    <row r="37" customFormat="false" ht="12.75" hidden="false" customHeight="false" outlineLevel="0" collapsed="false">
      <c r="A37" s="3"/>
      <c r="B37" s="3" t="s">
        <v>8</v>
      </c>
      <c r="C37" s="3"/>
      <c r="D37" s="28" t="n">
        <f aca="false">'[1]FINANCIAL PIVOT'!D26</f>
        <v>11932</v>
      </c>
      <c r="E37" s="29"/>
      <c r="F37" s="28" t="n">
        <f aca="false">'[1]FINANCIAL PIVOT'!E26</f>
        <v>6643594426.06</v>
      </c>
      <c r="G37" s="29"/>
      <c r="H37" s="28" t="n">
        <f aca="false">'[1]FINANCIAL PIVOT'!F26</f>
        <v>6875601317.51</v>
      </c>
      <c r="I37" s="29"/>
    </row>
    <row r="38" customFormat="false" ht="12.75" hidden="false" customHeight="false" outlineLevel="0" collapsed="false">
      <c r="A38" s="3"/>
      <c r="B38" s="30"/>
      <c r="C38" s="30"/>
      <c r="D38" s="31"/>
      <c r="E38" s="32"/>
      <c r="F38" s="31"/>
      <c r="G38" s="32"/>
      <c r="H38" s="31"/>
      <c r="I38" s="35"/>
    </row>
    <row r="39" customFormat="false" ht="12.75" hidden="false" customHeight="false" outlineLevel="0" collapsed="false">
      <c r="A39" s="20" t="str">
        <f aca="false">'[1]FINANCIAL PIVOT'!B27</f>
        <v>WEST</v>
      </c>
      <c r="B39" s="21" t="str">
        <f aca="false">'[1]FINANCIAL PIVOT'!C27</f>
        <v>EOL</v>
      </c>
      <c r="C39" s="21"/>
      <c r="D39" s="22" t="n">
        <f aca="false">'[1]FINANCIAL PIVOT'!D27</f>
        <v>34359</v>
      </c>
      <c r="E39" s="23" t="n">
        <f aca="false">(D39/D41)*100</f>
        <v>72.3591104371999</v>
      </c>
      <c r="F39" s="22" t="n">
        <f aca="false">'[1]FINANCIAL PIVOT'!E27</f>
        <v>13645796325</v>
      </c>
      <c r="G39" s="23" t="n">
        <f aca="false">(F39/F41)*100</f>
        <v>57.7699519185555</v>
      </c>
      <c r="H39" s="22" t="n">
        <f aca="false">'[1]FINANCIAL PIVOT'!F27</f>
        <v>11507886601.69</v>
      </c>
      <c r="I39" s="23" t="n">
        <f aca="false">(H39/H41)*100</f>
        <v>54.6283650988449</v>
      </c>
    </row>
    <row r="40" customFormat="false" ht="12.75" hidden="false" customHeight="false" outlineLevel="0" collapsed="false">
      <c r="A40" s="24"/>
      <c r="B40" s="25" t="str">
        <f aca="false">'[1]FINANCIAL PIVOT'!C28</f>
        <v>OTC</v>
      </c>
      <c r="C40" s="25"/>
      <c r="D40" s="26" t="n">
        <f aca="false">'[1]FINANCIAL PIVOT'!D28</f>
        <v>13125</v>
      </c>
      <c r="E40" s="27" t="n">
        <f aca="false">(D40/D41)*100</f>
        <v>27.6408895628001</v>
      </c>
      <c r="F40" s="26" t="n">
        <f aca="false">'[1]FINANCIAL PIVOT'!E28</f>
        <v>9975127480.23</v>
      </c>
      <c r="G40" s="27" t="n">
        <f aca="false">(F40/F41)*100</f>
        <v>42.2300480814445</v>
      </c>
      <c r="H40" s="26" t="n">
        <f aca="false">'[1]FINANCIAL PIVOT'!F28</f>
        <v>9557884963.81</v>
      </c>
      <c r="I40" s="27" t="n">
        <f aca="false">(H40/H41)*100</f>
        <v>45.3716349011551</v>
      </c>
    </row>
    <row r="41" customFormat="false" ht="12.75" hidden="false" customHeight="false" outlineLevel="0" collapsed="false">
      <c r="A41" s="3"/>
      <c r="B41" s="3" t="s">
        <v>8</v>
      </c>
      <c r="C41" s="3"/>
      <c r="D41" s="28" t="n">
        <f aca="false">'[1]FINANCIAL PIVOT'!D29</f>
        <v>47484</v>
      </c>
      <c r="E41" s="29"/>
      <c r="F41" s="28" t="n">
        <f aca="false">'[1]FINANCIAL PIVOT'!E29</f>
        <v>23620923805.23</v>
      </c>
      <c r="G41" s="29"/>
      <c r="H41" s="28" t="n">
        <f aca="false">'[1]FINANCIAL PIVOT'!F29</f>
        <v>21065771565.5</v>
      </c>
      <c r="I41" s="29"/>
    </row>
    <row r="42" customFormat="false" ht="12.75" hidden="false" customHeight="false" outlineLevel="0" collapsed="false">
      <c r="A42" s="3"/>
      <c r="B42" s="30"/>
      <c r="C42" s="30"/>
      <c r="D42" s="31"/>
      <c r="E42" s="40"/>
      <c r="F42" s="31"/>
      <c r="G42" s="32"/>
      <c r="H42" s="31"/>
      <c r="I42" s="33"/>
    </row>
    <row r="43" customFormat="false" ht="12.75" hidden="false" customHeight="false" outlineLevel="0" collapsed="false">
      <c r="A43" s="20" t="s">
        <v>8</v>
      </c>
      <c r="B43" s="21" t="s">
        <v>9</v>
      </c>
      <c r="C43" s="21"/>
      <c r="D43" s="22" t="n">
        <f aca="false">SUM(D39,D35,D31,D27,D23,D19,D15,D11)</f>
        <v>232360</v>
      </c>
      <c r="E43" s="23" t="n">
        <f aca="false">(D43/D45)*100</f>
        <v>72.290131196197</v>
      </c>
      <c r="F43" s="22" t="n">
        <f aca="false">SUM(F39,F35,F31,F27,F23,F19,F15,F11)</f>
        <v>91644149874.21</v>
      </c>
      <c r="G43" s="23" t="n">
        <f aca="false">(F43/F45)*100</f>
        <v>46.697413669113</v>
      </c>
      <c r="H43" s="22" t="n">
        <f aca="false">SUM(H39,H35,H31,H27,H23,H19,H15,H11)</f>
        <v>310011455171.12</v>
      </c>
      <c r="I43" s="23" t="n">
        <f aca="false">(H43/H45)*100</f>
        <v>45.9886116908216</v>
      </c>
    </row>
    <row r="44" customFormat="false" ht="12.75" hidden="false" customHeight="false" outlineLevel="0" collapsed="false">
      <c r="A44" s="24"/>
      <c r="B44" s="25" t="s">
        <v>10</v>
      </c>
      <c r="C44" s="25"/>
      <c r="D44" s="26" t="n">
        <f aca="false">SUM(D40,D36,D32,D28,D24,D20,D16,D12)</f>
        <v>89067</v>
      </c>
      <c r="E44" s="27" t="n">
        <f aca="false">(D44/D45)*100</f>
        <v>27.709868803803</v>
      </c>
      <c r="F44" s="26" t="n">
        <f aca="false">SUM(F40,F36,F32,F28,F24,F20,F16,F12)</f>
        <v>104606868487.49</v>
      </c>
      <c r="G44" s="27" t="n">
        <f aca="false">(F44/F45)*100</f>
        <v>53.302586330887</v>
      </c>
      <c r="H44" s="26" t="n">
        <f aca="false">SUM(H40,H36,H32,H28,H24,H20,H16,H12)</f>
        <v>364093380294.03</v>
      </c>
      <c r="I44" s="27" t="n">
        <f aca="false">(H44/H45)*100</f>
        <v>54.0113883091784</v>
      </c>
    </row>
    <row r="45" customFormat="false" ht="12.75" hidden="false" customHeight="false" outlineLevel="0" collapsed="false">
      <c r="A45" s="3"/>
      <c r="B45" s="3" t="s">
        <v>8</v>
      </c>
      <c r="C45" s="3"/>
      <c r="D45" s="28" t="n">
        <f aca="false">SUM(D43:D44)</f>
        <v>321427</v>
      </c>
      <c r="E45" s="29"/>
      <c r="F45" s="28" t="n">
        <f aca="false">SUM(F43:F44)</f>
        <v>196251018361.7</v>
      </c>
      <c r="G45" s="29"/>
      <c r="H45" s="28" t="n">
        <f aca="false">SUM(H43:H44)</f>
        <v>674104835465.15</v>
      </c>
      <c r="I45" s="29"/>
    </row>
  </sheetData>
  <mergeCells count="4">
    <mergeCell ref="A1:I1"/>
    <mergeCell ref="A2:I2"/>
    <mergeCell ref="A3:I3"/>
    <mergeCell ref="A4:I4"/>
  </mergeCells>
  <printOptions headings="false" gridLines="false" gridLinesSet="true" horizontalCentered="true" verticalCentered="false"/>
  <pageMargins left="0.5" right="0.5" top="0.984027777777778" bottom="0.984027777777778" header="0.511811023622047" footer="0.511811023622047"/>
  <pageSetup paperSize="1" scale="100" fitToWidth="1" fitToHeight="3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5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:I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41"/>
    <col collapsed="false" customWidth="true" hidden="false" outlineLevel="0" max="2" min="2" style="0" width="12.28"/>
    <col collapsed="false" customWidth="true" hidden="false" outlineLevel="0" max="3" min="3" style="0" width="5.85"/>
    <col collapsed="false" customWidth="true" hidden="false" outlineLevel="0" max="5" min="4" style="0" width="15.85"/>
    <col collapsed="false" customWidth="true" hidden="false" outlineLevel="0" max="7" min="6" style="0" width="15.41"/>
    <col collapsed="false" customWidth="true" hidden="false" outlineLevel="0" max="8" min="8" style="0" width="19.56"/>
    <col collapsed="false" customWidth="true" hidden="false" outlineLevel="0" max="9" min="9" style="0" width="19.99"/>
    <col collapsed="false" customWidth="true" hidden="false" outlineLevel="0" max="10" min="10" style="0" width="18.56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5.75" hidden="false" customHeight="false" outlineLevel="0" collapsed="false">
      <c r="A2" s="1" t="s">
        <v>12</v>
      </c>
      <c r="B2" s="1"/>
      <c r="C2" s="1"/>
      <c r="D2" s="1"/>
      <c r="E2" s="1"/>
      <c r="F2" s="1"/>
      <c r="G2" s="1"/>
      <c r="H2" s="1"/>
      <c r="I2" s="1"/>
    </row>
    <row r="3" customFormat="false" ht="12.75" hidden="false" customHeight="false" outlineLevel="0" collapsed="false">
      <c r="A3" s="2" t="str">
        <f aca="false">'PHYSICAL &amp; FINANCIAL'!A3</f>
        <v>As of March 14, 2001</v>
      </c>
      <c r="B3" s="2"/>
      <c r="C3" s="2"/>
      <c r="D3" s="2"/>
      <c r="E3" s="2"/>
      <c r="F3" s="2"/>
      <c r="G3" s="2"/>
      <c r="H3" s="2"/>
      <c r="I3" s="2"/>
    </row>
    <row r="4" customFormat="false" ht="12.75" hidden="false" customHeight="false" outlineLevel="0" collapsed="false">
      <c r="A4" s="2" t="s">
        <v>3</v>
      </c>
      <c r="B4" s="2"/>
      <c r="C4" s="2"/>
      <c r="D4" s="2"/>
      <c r="E4" s="2"/>
      <c r="F4" s="2"/>
      <c r="G4" s="2"/>
      <c r="H4" s="2"/>
      <c r="I4" s="2"/>
    </row>
    <row r="6" customFormat="false" ht="12.75" hidden="false" customHeight="false" outlineLevel="0" collapsed="false">
      <c r="A6" s="8"/>
      <c r="B6" s="8"/>
      <c r="I6" s="4"/>
      <c r="J6" s="5"/>
    </row>
    <row r="7" customFormat="false" ht="12.75" hidden="false" customHeight="false" outlineLevel="0" collapsed="false">
      <c r="I7" s="6"/>
      <c r="J7" s="7"/>
    </row>
    <row r="8" customFormat="false" ht="13.5" hidden="false" customHeight="false" outlineLevel="0" collapsed="false">
      <c r="A8" s="8"/>
      <c r="B8" s="8"/>
      <c r="C8" s="8"/>
      <c r="D8" s="8"/>
      <c r="E8" s="8"/>
      <c r="F8" s="8"/>
      <c r="G8" s="8"/>
      <c r="H8" s="8"/>
      <c r="I8" s="6"/>
      <c r="J8" s="7"/>
    </row>
    <row r="9" customFormat="false" ht="26.25" hidden="false" customHeight="false" outlineLevel="0" collapsed="false">
      <c r="A9" s="9" t="s">
        <v>4</v>
      </c>
      <c r="B9" s="10" t="str">
        <f aca="false">'[1]PHYSICAL PIVOT'!B5</f>
        <v>REGION</v>
      </c>
      <c r="C9" s="11"/>
      <c r="D9" s="12" t="str">
        <f aca="false">'[1]PHYSICAL PIVOT'!D5</f>
        <v>Sum of DEALS</v>
      </c>
      <c r="E9" s="12" t="s">
        <v>5</v>
      </c>
      <c r="F9" s="12" t="str">
        <f aca="false">'[1]PHYSICAL PIVOT'!E5</f>
        <v>Sum of VOLUME2</v>
      </c>
      <c r="G9" s="12" t="s">
        <v>6</v>
      </c>
      <c r="H9" s="13" t="str">
        <f aca="false">'[1]PHYSICAL PIVOT'!F5</f>
        <v>Sum of VALUE</v>
      </c>
      <c r="I9" s="13" t="s">
        <v>7</v>
      </c>
      <c r="J9" s="14"/>
    </row>
    <row r="10" customFormat="false" ht="12.75" hidden="false" customHeight="false" outlineLevel="0" collapsed="false">
      <c r="A10" s="15"/>
      <c r="B10" s="16"/>
      <c r="C10" s="17"/>
      <c r="D10" s="18"/>
      <c r="E10" s="18"/>
      <c r="F10" s="18"/>
      <c r="G10" s="18"/>
      <c r="H10" s="18"/>
      <c r="I10" s="19"/>
      <c r="J10" s="14"/>
    </row>
    <row r="11" customFormat="false" ht="12.75" hidden="false" customHeight="false" outlineLevel="0" collapsed="false">
      <c r="A11" s="20" t="str">
        <f aca="false">'[1]PHYSICAL PIVOT'!B6</f>
        <v>CENTRAL</v>
      </c>
      <c r="B11" s="21" t="str">
        <f aca="false">'[1]PHYSICAL PIVOT'!C6</f>
        <v>EOL</v>
      </c>
      <c r="C11" s="21"/>
      <c r="D11" s="22" t="n">
        <f aca="false">'[1]PHYSICAL PIVOT'!D6</f>
        <v>120459</v>
      </c>
      <c r="E11" s="23" t="n">
        <f aca="false">(D11/D13)*100</f>
        <v>85.7963974615565</v>
      </c>
      <c r="F11" s="22" t="n">
        <f aca="false">'[1]PHYSICAL PIVOT'!E6</f>
        <v>1452870497</v>
      </c>
      <c r="G11" s="23" t="n">
        <f aca="false">(F11/F13)*100</f>
        <v>25.4699658559815</v>
      </c>
      <c r="H11" s="22" t="n">
        <f aca="false">'[1]PHYSICAL PIVOT'!F6</f>
        <v>6652414766.25</v>
      </c>
      <c r="I11" s="23" t="n">
        <f aca="false">(H11/H13)*100</f>
        <v>22.9690260964407</v>
      </c>
      <c r="J11" s="7"/>
    </row>
    <row r="12" customFormat="false" ht="12.75" hidden="false" customHeight="false" outlineLevel="0" collapsed="false">
      <c r="A12" s="24"/>
      <c r="B12" s="25" t="str">
        <f aca="false">'[1]PHYSICAL PIVOT'!C7</f>
        <v>OTC</v>
      </c>
      <c r="C12" s="25"/>
      <c r="D12" s="26" t="n">
        <f aca="false">'[1]PHYSICAL PIVOT'!D7</f>
        <v>19942</v>
      </c>
      <c r="E12" s="27" t="n">
        <f aca="false">(D12/D13)*100</f>
        <v>14.2036025384435</v>
      </c>
      <c r="F12" s="26" t="n">
        <f aca="false">'[1]PHYSICAL PIVOT'!E7</f>
        <v>4251379383.88</v>
      </c>
      <c r="G12" s="27" t="n">
        <f aca="false">(F12/F13)*100</f>
        <v>74.5300341440185</v>
      </c>
      <c r="H12" s="26" t="n">
        <f aca="false">'[1]PHYSICAL PIVOT'!F7</f>
        <v>22310131309.14</v>
      </c>
      <c r="I12" s="27" t="n">
        <f aca="false">(H12/H13)*100</f>
        <v>77.0309739035593</v>
      </c>
      <c r="J12" s="7"/>
    </row>
    <row r="13" customFormat="false" ht="12.75" hidden="false" customHeight="false" outlineLevel="0" collapsed="false">
      <c r="A13" s="3"/>
      <c r="B13" s="3" t="s">
        <v>8</v>
      </c>
      <c r="C13" s="3"/>
      <c r="D13" s="28" t="n">
        <f aca="false">'[1]PHYSICAL PIVOT'!D8</f>
        <v>140401</v>
      </c>
      <c r="E13" s="29"/>
      <c r="F13" s="28" t="n">
        <f aca="false">'[1]PHYSICAL PIVOT'!E8</f>
        <v>5704249880.88</v>
      </c>
      <c r="G13" s="29"/>
      <c r="H13" s="28" t="n">
        <f aca="false">'[1]PHYSICAL PIVOT'!F8</f>
        <v>28962546075.39</v>
      </c>
      <c r="I13" s="29"/>
      <c r="J13" s="7"/>
    </row>
    <row r="14" customFormat="false" ht="12.75" hidden="false" customHeight="false" outlineLevel="0" collapsed="false">
      <c r="A14" s="3"/>
      <c r="B14" s="30"/>
      <c r="C14" s="30"/>
      <c r="D14" s="31"/>
      <c r="E14" s="32"/>
      <c r="F14" s="31"/>
      <c r="G14" s="32"/>
      <c r="H14" s="31"/>
      <c r="I14" s="33"/>
      <c r="J14" s="7"/>
    </row>
    <row r="15" customFormat="false" ht="12.75" hidden="false" customHeight="false" outlineLevel="0" collapsed="false">
      <c r="A15" s="20" t="str">
        <f aca="false">'[1]PHYSICAL PIVOT'!B9</f>
        <v>EAST</v>
      </c>
      <c r="B15" s="21" t="str">
        <f aca="false">'[1]PHYSICAL PIVOT'!C9</f>
        <v>EOL</v>
      </c>
      <c r="C15" s="21"/>
      <c r="D15" s="22" t="n">
        <f aca="false">'[1]PHYSICAL PIVOT'!D9</f>
        <v>96557</v>
      </c>
      <c r="E15" s="23" t="n">
        <f aca="false">(D15/D17)*100</f>
        <v>73.3710230165424</v>
      </c>
      <c r="F15" s="22" t="n">
        <f aca="false">'[1]PHYSICAL PIVOT'!E9</f>
        <v>2252318526</v>
      </c>
      <c r="G15" s="23" t="n">
        <f aca="false">(F15/F17)*100</f>
        <v>29.7320118837783</v>
      </c>
      <c r="H15" s="22" t="n">
        <f aca="false">'[1]PHYSICAL PIVOT'!F9</f>
        <v>11570954372.72</v>
      </c>
      <c r="I15" s="23" t="n">
        <f aca="false">(H15/H17)*100</f>
        <v>35.4811781261392</v>
      </c>
      <c r="J15" s="5"/>
    </row>
    <row r="16" customFormat="false" ht="12.75" hidden="false" customHeight="false" outlineLevel="0" collapsed="false">
      <c r="A16" s="24"/>
      <c r="B16" s="25" t="str">
        <f aca="false">'[1]PHYSICAL PIVOT'!C10</f>
        <v>OTC</v>
      </c>
      <c r="C16" s="25"/>
      <c r="D16" s="26" t="n">
        <f aca="false">'[1]PHYSICAL PIVOT'!D10</f>
        <v>35044</v>
      </c>
      <c r="E16" s="27" t="n">
        <f aca="false">(D16/D17)*100</f>
        <v>26.6289769834576</v>
      </c>
      <c r="F16" s="26" t="n">
        <f aca="false">'[1]PHYSICAL PIVOT'!E10</f>
        <v>5323080457.44</v>
      </c>
      <c r="G16" s="27" t="n">
        <f aca="false">(F16/F17)*100</f>
        <v>70.2679881162217</v>
      </c>
      <c r="H16" s="26" t="n">
        <f aca="false">'[1]PHYSICAL PIVOT'!F10</f>
        <v>21040573721.37</v>
      </c>
      <c r="I16" s="27" t="n">
        <f aca="false">(H16/H17)*100</f>
        <v>64.5188218738608</v>
      </c>
      <c r="J16" s="34"/>
    </row>
    <row r="17" customFormat="false" ht="12.75" hidden="false" customHeight="false" outlineLevel="0" collapsed="false">
      <c r="A17" s="3"/>
      <c r="B17" s="3" t="s">
        <v>8</v>
      </c>
      <c r="C17" s="3"/>
      <c r="D17" s="28" t="n">
        <f aca="false">'[1]PHYSICAL PIVOT'!D11</f>
        <v>131601</v>
      </c>
      <c r="E17" s="29"/>
      <c r="F17" s="28" t="n">
        <f aca="false">'[1]PHYSICAL PIVOT'!E11</f>
        <v>7575398983.44</v>
      </c>
      <c r="G17" s="29"/>
      <c r="H17" s="28" t="n">
        <f aca="false">'[1]PHYSICAL PIVOT'!F11</f>
        <v>32611528094.09</v>
      </c>
      <c r="I17" s="29"/>
      <c r="J17" s="7"/>
    </row>
    <row r="18" customFormat="false" ht="12.75" hidden="false" customHeight="false" outlineLevel="0" collapsed="false">
      <c r="A18" s="3"/>
      <c r="B18" s="30"/>
      <c r="C18" s="30"/>
      <c r="D18" s="31"/>
      <c r="E18" s="32"/>
      <c r="F18" s="31"/>
      <c r="G18" s="32"/>
      <c r="H18" s="31"/>
      <c r="I18" s="33"/>
      <c r="J18" s="7"/>
    </row>
    <row r="19" customFormat="false" ht="12.75" hidden="false" customHeight="false" outlineLevel="0" collapsed="false">
      <c r="A19" s="20" t="str">
        <f aca="false">'[1]PHYSICAL PIVOT'!B12</f>
        <v>ECC-CANADA WEST</v>
      </c>
      <c r="B19" s="21" t="str">
        <f aca="false">'[1]PHYSICAL PIVOT'!C12</f>
        <v>EOL</v>
      </c>
      <c r="C19" s="21"/>
      <c r="D19" s="22" t="n">
        <f aca="false">'[1]PHYSICAL PIVOT'!D12</f>
        <v>54367</v>
      </c>
      <c r="E19" s="23" t="n">
        <f aca="false">(D19/D21)*100</f>
        <v>71.9349546164228</v>
      </c>
      <c r="F19" s="22" t="n">
        <f aca="false">'[1]PHYSICAL PIVOT'!E12</f>
        <v>3278121051.09</v>
      </c>
      <c r="G19" s="23" t="n">
        <f aca="false">(F19/F21)*100</f>
        <v>55.000281725964</v>
      </c>
      <c r="H19" s="22" t="n">
        <f aca="false">'[1]PHYSICAL PIVOT'!F12</f>
        <v>11899495895.72</v>
      </c>
      <c r="I19" s="23" t="n">
        <f aca="false">(H19/H21)*100</f>
        <v>53.6999700845257</v>
      </c>
      <c r="J19" s="7"/>
    </row>
    <row r="20" customFormat="false" ht="12.75" hidden="false" customHeight="false" outlineLevel="0" collapsed="false">
      <c r="A20" s="24"/>
      <c r="B20" s="25" t="str">
        <f aca="false">'[1]PHYSICAL PIVOT'!C13</f>
        <v>OTC</v>
      </c>
      <c r="C20" s="25"/>
      <c r="D20" s="26" t="n">
        <f aca="false">'[1]PHYSICAL PIVOT'!D13</f>
        <v>21211</v>
      </c>
      <c r="E20" s="27" t="n">
        <f aca="false">(D20/D21)*100</f>
        <v>28.0650453835772</v>
      </c>
      <c r="F20" s="26" t="n">
        <f aca="false">'[1]PHYSICAL PIVOT'!E13</f>
        <v>2682068511.98</v>
      </c>
      <c r="G20" s="27" t="n">
        <f aca="false">(F20/F21)*100</f>
        <v>44.999718274036</v>
      </c>
      <c r="H20" s="26" t="n">
        <f aca="false">'[1]PHYSICAL PIVOT'!F13</f>
        <v>10259726682.97</v>
      </c>
      <c r="I20" s="27" t="n">
        <f aca="false">(H20/H21)*100</f>
        <v>46.3000299154743</v>
      </c>
      <c r="J20" s="5"/>
    </row>
    <row r="21" customFormat="false" ht="12.75" hidden="false" customHeight="false" outlineLevel="0" collapsed="false">
      <c r="A21" s="3"/>
      <c r="B21" s="3" t="s">
        <v>8</v>
      </c>
      <c r="C21" s="3"/>
      <c r="D21" s="28" t="n">
        <f aca="false">'[1]PHYSICAL PIVOT'!D14</f>
        <v>75578</v>
      </c>
      <c r="E21" s="29"/>
      <c r="F21" s="28" t="n">
        <f aca="false">'[1]PHYSICAL PIVOT'!E14</f>
        <v>5960189563.07</v>
      </c>
      <c r="G21" s="29"/>
      <c r="H21" s="28" t="n">
        <f aca="false">'[1]PHYSICAL PIVOT'!F14</f>
        <v>22159222578.69</v>
      </c>
      <c r="I21" s="29"/>
      <c r="J21" s="34"/>
    </row>
    <row r="22" customFormat="false" ht="12.75" hidden="false" customHeight="false" outlineLevel="0" collapsed="false">
      <c r="A22" s="3"/>
      <c r="B22" s="30"/>
      <c r="C22" s="30"/>
      <c r="D22" s="31"/>
      <c r="E22" s="32"/>
      <c r="F22" s="31"/>
      <c r="G22" s="32"/>
      <c r="H22" s="31"/>
      <c r="I22" s="33"/>
      <c r="J22" s="34"/>
    </row>
    <row r="23" customFormat="false" ht="12.75" hidden="false" customHeight="false" outlineLevel="0" collapsed="false">
      <c r="A23" s="20" t="str">
        <f aca="false">'[1]PHYSICAL PIVOT'!B15</f>
        <v>ENA-CANADA EAST</v>
      </c>
      <c r="B23" s="21" t="str">
        <f aca="false">'[1]PHYSICAL PIVOT'!C15</f>
        <v>EOL</v>
      </c>
      <c r="C23" s="21"/>
      <c r="D23" s="22" t="n">
        <f aca="false">'[1]PHYSICAL PIVOT'!D15</f>
        <v>9300</v>
      </c>
      <c r="E23" s="23" t="n">
        <f aca="false">(D23/D25)*100</f>
        <v>74.5730093817657</v>
      </c>
      <c r="F23" s="22" t="n">
        <f aca="false">'[1]PHYSICAL PIVOT'!E15</f>
        <v>802161739.01</v>
      </c>
      <c r="G23" s="23" t="n">
        <f aca="false">(F23/F25)*100</f>
        <v>56.1395609735114</v>
      </c>
      <c r="H23" s="22" t="n">
        <f aca="false">'[1]PHYSICAL PIVOT'!F15</f>
        <v>3694198830.77</v>
      </c>
      <c r="I23" s="23" t="n">
        <f aca="false">(H23/H25)*100</f>
        <v>59.0196808796118</v>
      </c>
      <c r="J23" s="7"/>
    </row>
    <row r="24" customFormat="false" ht="12.75" hidden="false" customHeight="false" outlineLevel="0" collapsed="false">
      <c r="A24" s="24"/>
      <c r="B24" s="25" t="str">
        <f aca="false">'[1]PHYSICAL PIVOT'!C16</f>
        <v>OTC</v>
      </c>
      <c r="C24" s="25"/>
      <c r="D24" s="26" t="n">
        <f aca="false">'[1]PHYSICAL PIVOT'!D16</f>
        <v>3171</v>
      </c>
      <c r="E24" s="27" t="n">
        <f aca="false">(D24/D25)*100</f>
        <v>25.4269906182343</v>
      </c>
      <c r="F24" s="26" t="n">
        <f aca="false">'[1]PHYSICAL PIVOT'!E16</f>
        <v>626708963.04</v>
      </c>
      <c r="G24" s="27" t="n">
        <f aca="false">(F24/F25)*100</f>
        <v>43.8604390264886</v>
      </c>
      <c r="H24" s="26" t="n">
        <f aca="false">'[1]PHYSICAL PIVOT'!F16</f>
        <v>2565067189.84</v>
      </c>
      <c r="I24" s="27" t="n">
        <f aca="false">(H24/H25)*100</f>
        <v>40.9803191203882</v>
      </c>
      <c r="J24" s="7"/>
    </row>
    <row r="25" customFormat="false" ht="12.75" hidden="false" customHeight="false" outlineLevel="0" collapsed="false">
      <c r="A25" s="3"/>
      <c r="B25" s="3" t="s">
        <v>8</v>
      </c>
      <c r="C25" s="3"/>
      <c r="D25" s="28" t="n">
        <f aca="false">'[1]PHYSICAL PIVOT'!D17</f>
        <v>12471</v>
      </c>
      <c r="E25" s="29"/>
      <c r="F25" s="28" t="n">
        <f aca="false">'[1]PHYSICAL PIVOT'!E17</f>
        <v>1428870702.05</v>
      </c>
      <c r="G25" s="29"/>
      <c r="H25" s="28" t="n">
        <f aca="false">'[1]PHYSICAL PIVOT'!F17</f>
        <v>6259266020.61</v>
      </c>
      <c r="I25" s="29"/>
      <c r="J25" s="14"/>
    </row>
    <row r="26" customFormat="false" ht="12.75" hidden="false" customHeight="false" outlineLevel="0" collapsed="false">
      <c r="A26" s="3"/>
      <c r="B26" s="30"/>
      <c r="C26" s="30"/>
      <c r="D26" s="31"/>
      <c r="E26" s="32"/>
      <c r="F26" s="31"/>
      <c r="G26" s="32"/>
      <c r="H26" s="31"/>
      <c r="I26" s="35"/>
      <c r="J26" s="14"/>
    </row>
    <row r="27" customFormat="false" ht="12.75" hidden="false" customHeight="false" outlineLevel="0" collapsed="false">
      <c r="A27" s="20" t="s">
        <v>13</v>
      </c>
      <c r="B27" s="21" t="s">
        <v>9</v>
      </c>
      <c r="C27" s="21"/>
      <c r="D27" s="22"/>
      <c r="E27" s="23"/>
      <c r="F27" s="22"/>
      <c r="G27" s="23"/>
      <c r="H27" s="22"/>
      <c r="I27" s="23"/>
      <c r="J27" s="14"/>
    </row>
    <row r="28" customFormat="false" ht="12.75" hidden="false" customHeight="false" outlineLevel="0" collapsed="false">
      <c r="A28" s="24"/>
      <c r="B28" s="25" t="s">
        <v>10</v>
      </c>
      <c r="C28" s="25"/>
      <c r="D28" s="26"/>
      <c r="E28" s="27"/>
      <c r="F28" s="26"/>
      <c r="G28" s="27"/>
      <c r="H28" s="26"/>
      <c r="I28" s="27"/>
      <c r="J28" s="14"/>
    </row>
    <row r="29" customFormat="false" ht="12.75" hidden="false" customHeight="false" outlineLevel="0" collapsed="false">
      <c r="A29" s="3"/>
      <c r="B29" s="3" t="s">
        <v>8</v>
      </c>
      <c r="C29" s="3"/>
      <c r="D29" s="28"/>
      <c r="E29" s="29"/>
      <c r="F29" s="28"/>
      <c r="G29" s="29"/>
      <c r="H29" s="28"/>
      <c r="I29" s="29"/>
      <c r="J29" s="14"/>
    </row>
    <row r="30" customFormat="false" ht="12.75" hidden="false" customHeight="false" outlineLevel="0" collapsed="false">
      <c r="A30" s="3"/>
      <c r="B30" s="30"/>
      <c r="C30" s="30"/>
      <c r="D30" s="31"/>
      <c r="E30" s="32"/>
      <c r="F30" s="31"/>
      <c r="G30" s="32"/>
      <c r="H30" s="31"/>
      <c r="I30" s="33"/>
      <c r="J30" s="14"/>
    </row>
    <row r="31" customFormat="false" ht="12.75" hidden="false" customHeight="false" outlineLevel="0" collapsed="false">
      <c r="A31" s="20" t="str">
        <f aca="false">'[1]PHYSICAL PIVOT'!B18</f>
        <v>NG-PRICE</v>
      </c>
      <c r="B31" s="21" t="str">
        <f aca="false">'[1]PHYSICAL PIVOT'!C18</f>
        <v>EOL</v>
      </c>
      <c r="C31" s="21"/>
      <c r="D31" s="22" t="n">
        <f aca="false">'[1]PHYSICAL PIVOT'!D18</f>
        <v>1</v>
      </c>
      <c r="E31" s="23" t="n">
        <f aca="false">(D31/D33)*100</f>
        <v>0.378787878787879</v>
      </c>
      <c r="F31" s="22" t="n">
        <f aca="false">'[1]PHYSICAL PIVOT'!E18</f>
        <v>10000</v>
      </c>
      <c r="G31" s="23" t="n">
        <f aca="false">(F31/F33)*100</f>
        <v>0.00057100039519582</v>
      </c>
      <c r="H31" s="22" t="n">
        <f aca="false">'[1]PHYSICAL PIVOT'!F18</f>
        <v>27000</v>
      </c>
      <c r="I31" s="23" t="n">
        <f aca="false">(H31/H33)*100</f>
        <v>0.000351514537953587</v>
      </c>
      <c r="J31" s="7"/>
    </row>
    <row r="32" customFormat="false" ht="12.75" hidden="false" customHeight="false" outlineLevel="0" collapsed="false">
      <c r="A32" s="24"/>
      <c r="B32" s="25" t="str">
        <f aca="false">'[1]PHYSICAL PIVOT'!C19</f>
        <v>OTC</v>
      </c>
      <c r="C32" s="25"/>
      <c r="D32" s="26" t="n">
        <f aca="false">'[1]PHYSICAL PIVOT'!D19</f>
        <v>263</v>
      </c>
      <c r="E32" s="27" t="n">
        <f aca="false">(D32/D33)*100</f>
        <v>99.6212121212121</v>
      </c>
      <c r="F32" s="26" t="n">
        <f aca="false">'[1]PHYSICAL PIVOT'!E19</f>
        <v>1751302273.01</v>
      </c>
      <c r="G32" s="27" t="n">
        <f aca="false">(F32/F33)*100</f>
        <v>99.9994289996048</v>
      </c>
      <c r="H32" s="26" t="n">
        <f aca="false">'[1]PHYSICAL PIVOT'!F19</f>
        <v>7681020889.85</v>
      </c>
      <c r="I32" s="27" t="n">
        <f aca="false">(H32/H33)*100</f>
        <v>99.9996484854621</v>
      </c>
      <c r="J32" s="7"/>
    </row>
    <row r="33" customFormat="false" ht="12.75" hidden="false" customHeight="false" outlineLevel="0" collapsed="false">
      <c r="A33" s="3"/>
      <c r="B33" s="3" t="s">
        <v>8</v>
      </c>
      <c r="C33" s="3"/>
      <c r="D33" s="28" t="n">
        <f aca="false">'[1]PHYSICAL PIVOT'!D20</f>
        <v>264</v>
      </c>
      <c r="E33" s="29"/>
      <c r="F33" s="28" t="n">
        <f aca="false">'[1]PHYSICAL PIVOT'!E20</f>
        <v>1751312273.01</v>
      </c>
      <c r="G33" s="29"/>
      <c r="H33" s="28" t="n">
        <f aca="false">'[1]PHYSICAL PIVOT'!F20</f>
        <v>7681047889.85</v>
      </c>
      <c r="I33" s="29"/>
      <c r="J33" s="7"/>
    </row>
    <row r="34" customFormat="false" ht="12.75" hidden="false" customHeight="false" outlineLevel="0" collapsed="false">
      <c r="A34" s="3"/>
      <c r="B34" s="30"/>
      <c r="C34" s="30"/>
      <c r="D34" s="31"/>
      <c r="E34" s="32"/>
      <c r="F34" s="31"/>
      <c r="G34" s="32"/>
      <c r="H34" s="31"/>
      <c r="I34" s="33"/>
      <c r="J34" s="7"/>
    </row>
    <row r="35" customFormat="false" ht="12.75" hidden="false" customHeight="false" outlineLevel="0" collapsed="false">
      <c r="A35" s="20" t="str">
        <f aca="false">'[1]PHYSICAL PIVOT'!B21</f>
        <v>TEXAS</v>
      </c>
      <c r="B35" s="21" t="str">
        <f aca="false">'[1]PHYSICAL PIVOT'!C21</f>
        <v>EOL</v>
      </c>
      <c r="C35" s="21"/>
      <c r="D35" s="22" t="n">
        <f aca="false">'[1]PHYSICAL PIVOT'!D21</f>
        <v>10542</v>
      </c>
      <c r="E35" s="23" t="n">
        <f aca="false">(D35/D37)*100</f>
        <v>50.2478551000953</v>
      </c>
      <c r="F35" s="22" t="n">
        <f aca="false">'[1]PHYSICAL PIVOT'!E21</f>
        <v>311143834</v>
      </c>
      <c r="G35" s="23" t="n">
        <f aca="false">(F35/F37)*100</f>
        <v>8.54873470980688</v>
      </c>
      <c r="H35" s="22" t="n">
        <f aca="false">'[1]PHYSICAL PIVOT'!F21</f>
        <v>1372296307.4</v>
      </c>
      <c r="I35" s="23" t="n">
        <f aca="false">(H35/H37)*100</f>
        <v>12.0033261984455</v>
      </c>
      <c r="J35" s="14"/>
    </row>
    <row r="36" customFormat="false" ht="12.75" hidden="false" customHeight="false" outlineLevel="0" collapsed="false">
      <c r="A36" s="24"/>
      <c r="B36" s="25" t="str">
        <f aca="false">'[1]PHYSICAL PIVOT'!C22</f>
        <v>OTC</v>
      </c>
      <c r="C36" s="25"/>
      <c r="D36" s="26" t="n">
        <f aca="false">'[1]PHYSICAL PIVOT'!D22</f>
        <v>10438</v>
      </c>
      <c r="E36" s="27" t="n">
        <f aca="false">(D36/D37)*100</f>
        <v>49.7521448999047</v>
      </c>
      <c r="F36" s="26" t="n">
        <f aca="false">'[1]PHYSICAL PIVOT'!E22</f>
        <v>3328503956.72</v>
      </c>
      <c r="G36" s="27" t="n">
        <f aca="false">(F36/F37)*100</f>
        <v>91.4512652901931</v>
      </c>
      <c r="H36" s="26" t="n">
        <f aca="false">'[1]PHYSICAL PIVOT'!F22</f>
        <v>10060337320.25</v>
      </c>
      <c r="I36" s="27" t="n">
        <f aca="false">(H36/H37)*100</f>
        <v>87.9966738015545</v>
      </c>
      <c r="J36" s="7"/>
    </row>
    <row r="37" customFormat="false" ht="12.75" hidden="false" customHeight="false" outlineLevel="0" collapsed="false">
      <c r="A37" s="3"/>
      <c r="B37" s="3" t="s">
        <v>8</v>
      </c>
      <c r="C37" s="3"/>
      <c r="D37" s="28" t="n">
        <f aca="false">'[1]PHYSICAL PIVOT'!D23</f>
        <v>20980</v>
      </c>
      <c r="E37" s="29"/>
      <c r="F37" s="28" t="n">
        <f aca="false">'[1]PHYSICAL PIVOT'!E23</f>
        <v>3639647790.72</v>
      </c>
      <c r="G37" s="29"/>
      <c r="H37" s="28" t="n">
        <f aca="false">'[1]PHYSICAL PIVOT'!F23</f>
        <v>11432633627.65</v>
      </c>
      <c r="I37" s="29"/>
      <c r="J37" s="7"/>
    </row>
    <row r="38" customFormat="false" ht="12.75" hidden="false" customHeight="false" outlineLevel="0" collapsed="false">
      <c r="A38" s="3"/>
      <c r="B38" s="30"/>
      <c r="C38" s="30"/>
      <c r="D38" s="31"/>
      <c r="E38" s="32"/>
      <c r="F38" s="31"/>
      <c r="G38" s="32"/>
      <c r="H38" s="31"/>
      <c r="I38" s="35"/>
      <c r="J38" s="7"/>
    </row>
    <row r="39" customFormat="false" ht="12.75" hidden="false" customHeight="false" outlineLevel="0" collapsed="false">
      <c r="A39" s="20" t="str">
        <f aca="false">'[1]PHYSICAL PIVOT'!B24</f>
        <v>WEST</v>
      </c>
      <c r="B39" s="21" t="str">
        <f aca="false">'[1]PHYSICAL PIVOT'!C24</f>
        <v>EOL</v>
      </c>
      <c r="C39" s="21"/>
      <c r="D39" s="22" t="n">
        <f aca="false">'[1]PHYSICAL PIVOT'!D24</f>
        <v>62232</v>
      </c>
      <c r="E39" s="23" t="n">
        <f aca="false">(D39/D41)*100</f>
        <v>80.2031111053832</v>
      </c>
      <c r="F39" s="22" t="n">
        <f aca="false">'[1]PHYSICAL PIVOT'!E24</f>
        <v>980144387.5</v>
      </c>
      <c r="G39" s="23" t="n">
        <f aca="false">(F39/F41)*100</f>
        <v>23.6092756589835</v>
      </c>
      <c r="H39" s="22" t="n">
        <f aca="false">'[1]PHYSICAL PIVOT'!F24</f>
        <v>6755541840.28</v>
      </c>
      <c r="I39" s="23" t="n">
        <f aca="false">(H39/H41)*100</f>
        <v>30.9184017917368</v>
      </c>
      <c r="J39" s="7"/>
    </row>
    <row r="40" customFormat="false" ht="12.75" hidden="false" customHeight="false" outlineLevel="0" collapsed="false">
      <c r="A40" s="24"/>
      <c r="B40" s="25" t="str">
        <f aca="false">'[1]PHYSICAL PIVOT'!C25</f>
        <v>OTC</v>
      </c>
      <c r="C40" s="25"/>
      <c r="D40" s="26" t="n">
        <f aca="false">'[1]PHYSICAL PIVOT'!D25</f>
        <v>15361</v>
      </c>
      <c r="E40" s="27" t="n">
        <f aca="false">(D40/D41)*100</f>
        <v>19.7968888946168</v>
      </c>
      <c r="F40" s="26" t="n">
        <f aca="false">'[1]PHYSICAL PIVOT'!E25</f>
        <v>3171378097.38</v>
      </c>
      <c r="G40" s="27" t="n">
        <f aca="false">(F40/F41)*100</f>
        <v>76.3907243410165</v>
      </c>
      <c r="H40" s="26" t="n">
        <f aca="false">'[1]PHYSICAL PIVOT'!F25</f>
        <v>15094041090.25</v>
      </c>
      <c r="I40" s="27" t="n">
        <f aca="false">(H40/H41)*100</f>
        <v>69.0815982082632</v>
      </c>
      <c r="J40" s="5"/>
    </row>
    <row r="41" customFormat="false" ht="12.75" hidden="false" customHeight="false" outlineLevel="0" collapsed="false">
      <c r="A41" s="3"/>
      <c r="B41" s="3" t="s">
        <v>8</v>
      </c>
      <c r="C41" s="3"/>
      <c r="D41" s="28" t="n">
        <f aca="false">'[1]PHYSICAL PIVOT'!D26</f>
        <v>77593</v>
      </c>
      <c r="E41" s="29"/>
      <c r="F41" s="28" t="n">
        <f aca="false">'[1]PHYSICAL PIVOT'!E26</f>
        <v>4151522484.88</v>
      </c>
      <c r="G41" s="29"/>
      <c r="H41" s="28" t="n">
        <f aca="false">'[1]PHYSICAL PIVOT'!F26</f>
        <v>21849582930.53</v>
      </c>
      <c r="I41" s="29"/>
      <c r="J41" s="5"/>
    </row>
    <row r="42" customFormat="false" ht="12.75" hidden="false" customHeight="false" outlineLevel="0" collapsed="false">
      <c r="A42" s="3"/>
      <c r="B42" s="30"/>
      <c r="C42" s="30"/>
      <c r="D42" s="31"/>
      <c r="E42" s="40"/>
      <c r="F42" s="31"/>
      <c r="G42" s="32"/>
      <c r="H42" s="31"/>
      <c r="I42" s="33"/>
      <c r="J42" s="5"/>
    </row>
    <row r="43" customFormat="false" ht="12.75" hidden="false" customHeight="false" outlineLevel="0" collapsed="false">
      <c r="A43" s="20" t="s">
        <v>8</v>
      </c>
      <c r="B43" s="21" t="s">
        <v>9</v>
      </c>
      <c r="C43" s="21"/>
      <c r="D43" s="22" t="n">
        <f aca="false">SUM(D39,D35,D31,D27,D23,D19,D15,D11)</f>
        <v>353458</v>
      </c>
      <c r="E43" s="23" t="n">
        <f aca="false">(D43/D45)*100</f>
        <v>77.0248949634769</v>
      </c>
      <c r="F43" s="22" t="n">
        <f aca="false">SUM(F39,F35,F31,F27,F23,F19,F15,F11)</f>
        <v>9076770034.6</v>
      </c>
      <c r="G43" s="23" t="n">
        <f aca="false">(F43/F45)*100</f>
        <v>30.0443959024455</v>
      </c>
      <c r="H43" s="22" t="n">
        <f aca="false">SUM(H39,H35,H31,H27,H23,H19,H15,H11)</f>
        <v>41944929013.14</v>
      </c>
      <c r="I43" s="23" t="n">
        <f aca="false">(H43/H45)*100</f>
        <v>32.0298301378343</v>
      </c>
      <c r="J43" s="7"/>
    </row>
    <row r="44" customFormat="false" ht="12.75" hidden="false" customHeight="false" outlineLevel="0" collapsed="false">
      <c r="A44" s="24"/>
      <c r="B44" s="25" t="s">
        <v>10</v>
      </c>
      <c r="C44" s="25"/>
      <c r="D44" s="26" t="n">
        <f aca="false">SUM(D40,D36,D32,D28,D24,D20,D16,D12)</f>
        <v>105430</v>
      </c>
      <c r="E44" s="27" t="n">
        <f aca="false">(D44/D45)*100</f>
        <v>22.9751050365231</v>
      </c>
      <c r="F44" s="26" t="n">
        <f aca="false">SUM(F40,F36,F32,F28,F24,F20,F16,F12)</f>
        <v>21134421643.45</v>
      </c>
      <c r="G44" s="27" t="n">
        <f aca="false">(F44/F45)*100</f>
        <v>69.9556040975545</v>
      </c>
      <c r="H44" s="26" t="n">
        <f aca="false">SUM(H40,H36,H32,H28,H24,H20,H16,H12)</f>
        <v>89010898203.67</v>
      </c>
      <c r="I44" s="27" t="n">
        <f aca="false">(H44/H45)*100</f>
        <v>67.9701698621657</v>
      </c>
      <c r="J44" s="7"/>
    </row>
    <row r="45" customFormat="false" ht="12.75" hidden="false" customHeight="false" outlineLevel="0" collapsed="false">
      <c r="A45" s="3"/>
      <c r="B45" s="3" t="s">
        <v>8</v>
      </c>
      <c r="C45" s="3"/>
      <c r="D45" s="28" t="n">
        <f aca="false">SUM(D43:D44)</f>
        <v>458888</v>
      </c>
      <c r="E45" s="29"/>
      <c r="F45" s="28" t="n">
        <f aca="false">SUM(F43:F44)</f>
        <v>30211191678.05</v>
      </c>
      <c r="G45" s="29"/>
      <c r="H45" s="28" t="n">
        <f aca="false">SUM(H43:H44)</f>
        <v>130955827216.81</v>
      </c>
      <c r="I45" s="29"/>
      <c r="J45" s="5"/>
    </row>
    <row r="46" customFormat="false" ht="12.75" hidden="false" customHeight="false" outlineLevel="0" collapsed="false">
      <c r="A46" s="36"/>
      <c r="B46" s="39"/>
      <c r="C46" s="6"/>
      <c r="D46" s="7"/>
      <c r="E46" s="7"/>
      <c r="F46" s="6"/>
      <c r="G46" s="6"/>
      <c r="H46" s="41"/>
      <c r="I46" s="6"/>
      <c r="J46" s="34"/>
    </row>
    <row r="47" customFormat="false" ht="12.75" hidden="false" customHeight="false" outlineLevel="0" collapsed="false">
      <c r="A47" s="36"/>
      <c r="B47" s="39"/>
      <c r="C47" s="6"/>
      <c r="D47" s="7"/>
      <c r="E47" s="7"/>
      <c r="F47" s="6"/>
      <c r="G47" s="6"/>
      <c r="H47" s="7"/>
      <c r="I47" s="6"/>
      <c r="J47" s="7"/>
    </row>
    <row r="48" customFormat="false" ht="12.75" hidden="false" customHeight="false" outlineLevel="0" collapsed="false">
      <c r="A48" s="36"/>
      <c r="B48" s="39"/>
      <c r="C48" s="6"/>
      <c r="D48" s="7"/>
      <c r="E48" s="7"/>
      <c r="F48" s="6"/>
      <c r="G48" s="6"/>
      <c r="H48" s="7"/>
      <c r="I48" s="6"/>
      <c r="J48" s="7"/>
    </row>
    <row r="49" customFormat="false" ht="12.75" hidden="false" customHeight="false" outlineLevel="0" collapsed="false">
      <c r="A49" s="36"/>
      <c r="B49" s="36"/>
      <c r="C49" s="37"/>
      <c r="D49" s="14"/>
      <c r="E49" s="14"/>
      <c r="F49" s="37"/>
      <c r="G49" s="37"/>
      <c r="H49" s="38"/>
      <c r="I49" s="37"/>
      <c r="J49" s="14"/>
    </row>
    <row r="50" customFormat="false" ht="12.75" hidden="false" customHeight="false" outlineLevel="0" collapsed="false">
      <c r="A50" s="36"/>
      <c r="B50" s="36"/>
      <c r="C50" s="37"/>
      <c r="D50" s="14"/>
      <c r="E50" s="14"/>
      <c r="F50" s="37"/>
      <c r="G50" s="37"/>
      <c r="H50" s="38"/>
      <c r="I50" s="37"/>
      <c r="J50" s="14"/>
    </row>
    <row r="51" customFormat="false" ht="12.75" hidden="false" customHeight="false" outlineLevel="0" collapsed="false">
      <c r="A51" s="36"/>
      <c r="B51" s="39"/>
      <c r="C51" s="6"/>
      <c r="D51" s="7"/>
      <c r="E51" s="7"/>
      <c r="F51" s="6"/>
      <c r="G51" s="6"/>
      <c r="H51" s="7"/>
      <c r="I51" s="6"/>
      <c r="J51" s="7"/>
    </row>
    <row r="52" customFormat="false" ht="12.75" hidden="false" customHeight="false" outlineLevel="0" collapsed="false">
      <c r="A52" s="39"/>
      <c r="B52" s="39"/>
      <c r="C52" s="6"/>
      <c r="D52" s="7"/>
      <c r="E52" s="7"/>
      <c r="F52" s="6"/>
      <c r="G52" s="6"/>
      <c r="H52" s="7"/>
      <c r="I52" s="6"/>
      <c r="J52" s="7"/>
    </row>
    <row r="53" customFormat="false" ht="12.75" hidden="false" customHeight="false" outlineLevel="0" collapsed="false">
      <c r="A53" s="3"/>
      <c r="B53" s="3"/>
      <c r="C53" s="37"/>
      <c r="D53" s="14"/>
      <c r="E53" s="14"/>
      <c r="F53" s="37"/>
      <c r="G53" s="37"/>
      <c r="H53" s="38"/>
      <c r="I53" s="37"/>
      <c r="J53" s="3"/>
    </row>
  </sheetData>
  <mergeCells count="4">
    <mergeCell ref="A1:I1"/>
    <mergeCell ref="A2:I2"/>
    <mergeCell ref="A3:I3"/>
    <mergeCell ref="A4:I4"/>
  </mergeCells>
  <printOptions headings="false" gridLines="false" gridLinesSet="true" horizontalCentered="true" verticalCentered="false"/>
  <pageMargins left="0.5" right="0.5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&amp;L&amp;8O:\EOL\SHANKMAN\&amp;F
&amp;A&amp;R&amp;8&amp;D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2001-03-15T19:12:55Z</dcterms:created>
  <dc:creator>ajohnson</dc:creator>
  <dc:description>- Oracle 8i ODBC QueryFix Applied</dc:description>
  <dc:language>en-US</dc:language>
  <cp:lastModifiedBy>ajohnson</cp:lastModifiedBy>
  <cp:revision>0</cp:revision>
  <dc:subject/>
  <dc:title/>
</cp:coreProperties>
</file>