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&amp; FINANCIAL" sheetId="1" state="visible" r:id="rId3"/>
    <sheet name="FINANCIAL" sheetId="2" state="visible" r:id="rId4"/>
    <sheet name="PHYSICAL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<sst xmlns="http://schemas.openxmlformats.org/spreadsheetml/2006/main" count="61" uniqueCount="14">
  <si>
    <t xml:space="preserve">ENRON North American Gas - EOL vs NON-EOL Analysis</t>
  </si>
  <si>
    <t xml:space="preserve">PHYSICAL + FINANCIAL</t>
  </si>
  <si>
    <t xml:space="preserve">As of December 31, 2000</t>
  </si>
  <si>
    <t xml:space="preserve">LTD</t>
  </si>
  <si>
    <t xml:space="preserve">REGION</t>
  </si>
  <si>
    <t xml:space="preserve">% OF TOTAL DEAL COUNT</t>
  </si>
  <si>
    <t xml:space="preserve">% OF TOTAL VOLUME</t>
  </si>
  <si>
    <t xml:space="preserve">% OF TOTAL NOTIONAL VALUE</t>
  </si>
  <si>
    <t xml:space="preserve">TOTAL</t>
  </si>
  <si>
    <t xml:space="preserve">EOL</t>
  </si>
  <si>
    <t xml:space="preserve">NON-EOL</t>
  </si>
  <si>
    <t xml:space="preserve">FINANCIAL</t>
  </si>
  <si>
    <t xml:space="preserve">PHYSICAL</t>
  </si>
  <si>
    <t xml:space="preserve">G-DAILY-EST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</si>
</sst>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#,##0"/>
    <numFmt numFmtId="169" formatCode="_(\$* #,##0.00_);_(\$* \(#,##0.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A GAS DATA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123100/DEAL%20BREAKDOWN%20ANALYSIS%2012-31-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HYSICAL &amp; FINANCIAL"/>
      <sheetName val="FINANCIAL"/>
      <sheetName val="PHYSICAL"/>
      <sheetName val="PHYSICAL+FINANCIAL PIVOT "/>
      <sheetName val="FINANCIAL PIVOT"/>
      <sheetName val="PHYSICAL PIVOT"/>
      <sheetName val="NA GAS DATA"/>
    </sheetNames>
    <sheetDataSet>
      <sheetData sheetId="0"/>
      <sheetData sheetId="1"/>
      <sheetData sheetId="2"/>
      <sheetData sheetId="3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97348</v>
          </cell>
          <cell r="E6">
            <v>10249951930.5</v>
          </cell>
          <cell r="F6">
            <v>10267370726.308</v>
          </cell>
        </row>
        <row r="7">
          <cell r="C7" t="str">
            <v>OTC</v>
          </cell>
          <cell r="D7">
            <v>20345</v>
          </cell>
          <cell r="E7">
            <v>6267772489.54901</v>
          </cell>
          <cell r="F7">
            <v>23245576893.3259</v>
          </cell>
        </row>
        <row r="8">
          <cell r="D8">
            <v>117693</v>
          </cell>
          <cell r="E8">
            <v>16517724420.049</v>
          </cell>
          <cell r="F8">
            <v>33512947619.6339</v>
          </cell>
        </row>
        <row r="9">
          <cell r="B9" t="str">
            <v>EAST</v>
          </cell>
          <cell r="C9" t="str">
            <v>EOL</v>
          </cell>
          <cell r="D9">
            <v>85681</v>
          </cell>
          <cell r="E9">
            <v>7623383211.6001</v>
          </cell>
          <cell r="F9">
            <v>14274966744.3907</v>
          </cell>
        </row>
        <row r="10">
          <cell r="C10" t="str">
            <v>OTC</v>
          </cell>
          <cell r="D10">
            <v>34782</v>
          </cell>
          <cell r="E10">
            <v>9760037145.38091</v>
          </cell>
          <cell r="F10">
            <v>22568096258.1709</v>
          </cell>
        </row>
        <row r="11">
          <cell r="D11">
            <v>120463</v>
          </cell>
          <cell r="E11">
            <v>17383420356.981</v>
          </cell>
          <cell r="F11">
            <v>36843063002.5616</v>
          </cell>
        </row>
        <row r="12">
          <cell r="B12" t="str">
            <v>ECC-CANADA WEST</v>
          </cell>
          <cell r="C12" t="str">
            <v>EOL</v>
          </cell>
          <cell r="D12">
            <v>49967</v>
          </cell>
          <cell r="E12">
            <v>5447226393.00019</v>
          </cell>
          <cell r="F12">
            <v>14987180741.5555</v>
          </cell>
        </row>
        <row r="13">
          <cell r="C13" t="str">
            <v>OTC</v>
          </cell>
          <cell r="D13">
            <v>21326</v>
          </cell>
          <cell r="E13">
            <v>5634955660.13861</v>
          </cell>
          <cell r="F13">
            <v>13265985221.4749</v>
          </cell>
        </row>
        <row r="14">
          <cell r="D14">
            <v>71293</v>
          </cell>
          <cell r="E14">
            <v>11082182053.1388</v>
          </cell>
          <cell r="F14">
            <v>28253165963.0303</v>
          </cell>
        </row>
        <row r="15">
          <cell r="B15" t="str">
            <v>ENA-CANADA EAST</v>
          </cell>
          <cell r="C15" t="str">
            <v>EOL</v>
          </cell>
          <cell r="D15">
            <v>6599</v>
          </cell>
          <cell r="E15">
            <v>667268705.491</v>
          </cell>
          <cell r="F15">
            <v>3053879979.90237</v>
          </cell>
        </row>
        <row r="16">
          <cell r="C16" t="str">
            <v>OTC</v>
          </cell>
          <cell r="D16">
            <v>3040</v>
          </cell>
          <cell r="E16">
            <v>591279434.511084</v>
          </cell>
          <cell r="F16">
            <v>2391558778.07639</v>
          </cell>
        </row>
        <row r="17">
          <cell r="D17">
            <v>9639</v>
          </cell>
          <cell r="E17">
            <v>1258548140.00208</v>
          </cell>
          <cell r="F17">
            <v>5445438757.97877</v>
          </cell>
        </row>
        <row r="18">
          <cell r="B18" t="str">
            <v>G-DAILY-EST</v>
          </cell>
          <cell r="C18" t="str">
            <v>EOL</v>
          </cell>
          <cell r="D18">
            <v>18751</v>
          </cell>
          <cell r="E18">
            <v>3894571154</v>
          </cell>
          <cell r="F18">
            <v>19911115165.9267</v>
          </cell>
        </row>
        <row r="19">
          <cell r="C19" t="str">
            <v>OTC</v>
          </cell>
          <cell r="D19">
            <v>3617</v>
          </cell>
          <cell r="E19">
            <v>1202808104.913</v>
          </cell>
          <cell r="F19">
            <v>4579987171.55094</v>
          </cell>
        </row>
        <row r="20">
          <cell r="D20">
            <v>22368</v>
          </cell>
          <cell r="E20">
            <v>5097379258.913</v>
          </cell>
          <cell r="F20">
            <v>24491102337.4777</v>
          </cell>
        </row>
        <row r="21">
          <cell r="B21" t="str">
            <v>NG-PRICE</v>
          </cell>
          <cell r="C21" t="str">
            <v>EOL</v>
          </cell>
          <cell r="D21">
            <v>96428</v>
          </cell>
          <cell r="E21">
            <v>34654621412</v>
          </cell>
          <cell r="F21">
            <v>164480784545.366</v>
          </cell>
        </row>
        <row r="22">
          <cell r="C22" t="str">
            <v>OTC</v>
          </cell>
          <cell r="D22">
            <v>43961</v>
          </cell>
          <cell r="E22">
            <v>61441839196.9871</v>
          </cell>
          <cell r="F22">
            <v>255591829720.516</v>
          </cell>
        </row>
        <row r="23">
          <cell r="D23">
            <v>140389</v>
          </cell>
          <cell r="E23">
            <v>96096460608.9871</v>
          </cell>
          <cell r="F23">
            <v>420072614265.883</v>
          </cell>
        </row>
        <row r="24">
          <cell r="B24" t="str">
            <v>TEXAS</v>
          </cell>
          <cell r="C24" t="str">
            <v>EOL</v>
          </cell>
          <cell r="D24">
            <v>14025</v>
          </cell>
          <cell r="E24">
            <v>2355129582</v>
          </cell>
          <cell r="F24">
            <v>4040295955.61064</v>
          </cell>
        </row>
        <row r="25">
          <cell r="C25" t="str">
            <v>OTC</v>
          </cell>
          <cell r="D25">
            <v>12285</v>
          </cell>
          <cell r="E25">
            <v>5133537862.46012</v>
          </cell>
          <cell r="F25">
            <v>10622195335.3012</v>
          </cell>
        </row>
        <row r="26">
          <cell r="D26">
            <v>26310</v>
          </cell>
          <cell r="E26">
            <v>7488667444.46012</v>
          </cell>
          <cell r="F26">
            <v>14662491290.9119</v>
          </cell>
        </row>
        <row r="27">
          <cell r="B27" t="str">
            <v>WEST</v>
          </cell>
          <cell r="C27" t="str">
            <v>EOL</v>
          </cell>
          <cell r="D27">
            <v>75292</v>
          </cell>
          <cell r="E27">
            <v>11903645106</v>
          </cell>
          <cell r="F27">
            <v>11718858975.4442</v>
          </cell>
        </row>
        <row r="28">
          <cell r="C28" t="str">
            <v>OTC</v>
          </cell>
          <cell r="D28">
            <v>23462</v>
          </cell>
          <cell r="E28">
            <v>10181291240.563</v>
          </cell>
          <cell r="F28">
            <v>19720725312.141</v>
          </cell>
        </row>
        <row r="29">
          <cell r="D29">
            <v>98754</v>
          </cell>
          <cell r="E29">
            <v>22084936346.563</v>
          </cell>
          <cell r="F29">
            <v>31439584287.5852</v>
          </cell>
        </row>
      </sheetData>
      <sheetData sheetId="4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12661</v>
          </cell>
          <cell r="E6">
            <v>9265440632.5</v>
          </cell>
          <cell r="F6">
            <v>5968504899.17661</v>
          </cell>
        </row>
        <row r="7">
          <cell r="C7" t="str">
            <v>OTC</v>
          </cell>
          <cell r="D7">
            <v>3512</v>
          </cell>
          <cell r="E7">
            <v>2473589774.3972</v>
          </cell>
          <cell r="F7">
            <v>2326834238.13628</v>
          </cell>
        </row>
        <row r="8">
          <cell r="D8">
            <v>16173</v>
          </cell>
          <cell r="E8">
            <v>11739030406.8972</v>
          </cell>
          <cell r="F8">
            <v>8295339137.31289</v>
          </cell>
        </row>
        <row r="9">
          <cell r="B9" t="str">
            <v>EAST</v>
          </cell>
          <cell r="C9" t="str">
            <v>EOL</v>
          </cell>
          <cell r="D9">
            <v>15531</v>
          </cell>
          <cell r="E9">
            <v>6005912316.5981</v>
          </cell>
          <cell r="F9">
            <v>6121402043.04777</v>
          </cell>
        </row>
        <row r="10">
          <cell r="C10" t="str">
            <v>OTC</v>
          </cell>
          <cell r="D10">
            <v>4696</v>
          </cell>
          <cell r="E10">
            <v>5171798756.25</v>
          </cell>
          <cell r="F10">
            <v>3177860524.97689</v>
          </cell>
        </row>
        <row r="11">
          <cell r="D11">
            <v>20227</v>
          </cell>
          <cell r="E11">
            <v>11177711072.8481</v>
          </cell>
          <cell r="F11">
            <v>9299262568.02466</v>
          </cell>
        </row>
        <row r="12">
          <cell r="B12" t="str">
            <v>ECC-CANADA WEST</v>
          </cell>
          <cell r="C12" t="str">
            <v>EOL</v>
          </cell>
          <cell r="D12">
            <v>4992</v>
          </cell>
          <cell r="E12">
            <v>2813343243.44437</v>
          </cell>
          <cell r="F12">
            <v>6114446429.47005</v>
          </cell>
        </row>
        <row r="13">
          <cell r="C13" t="str">
            <v>OTC</v>
          </cell>
          <cell r="D13">
            <v>3621</v>
          </cell>
          <cell r="E13">
            <v>3451093350.39583</v>
          </cell>
          <cell r="F13">
            <v>4761213671.26477</v>
          </cell>
        </row>
        <row r="14">
          <cell r="D14">
            <v>8613</v>
          </cell>
          <cell r="E14">
            <v>6264436593.8402</v>
          </cell>
          <cell r="F14">
            <v>10875660100.7348</v>
          </cell>
        </row>
        <row r="15">
          <cell r="B15" t="str">
            <v>ENA-CANADA EAST</v>
          </cell>
          <cell r="C15" t="str">
            <v>EOL</v>
          </cell>
          <cell r="D15">
            <v>207</v>
          </cell>
          <cell r="E15">
            <v>75852833.48</v>
          </cell>
          <cell r="F15">
            <v>114549284.106377</v>
          </cell>
        </row>
        <row r="16">
          <cell r="C16" t="str">
            <v>OTC</v>
          </cell>
          <cell r="D16">
            <v>44</v>
          </cell>
          <cell r="E16">
            <v>16115000</v>
          </cell>
          <cell r="F16">
            <v>43665200.476</v>
          </cell>
        </row>
        <row r="17">
          <cell r="D17">
            <v>251</v>
          </cell>
          <cell r="E17">
            <v>91967833.48</v>
          </cell>
          <cell r="F17">
            <v>158214484.582377</v>
          </cell>
        </row>
        <row r="18">
          <cell r="B18" t="str">
            <v>G-DAILY-EST</v>
          </cell>
          <cell r="C18" t="str">
            <v>EOL</v>
          </cell>
          <cell r="D18">
            <v>18751</v>
          </cell>
          <cell r="E18">
            <v>3894571154</v>
          </cell>
          <cell r="F18">
            <v>19911115165.9267</v>
          </cell>
        </row>
        <row r="19">
          <cell r="C19" t="str">
            <v>OTC</v>
          </cell>
          <cell r="D19">
            <v>3617</v>
          </cell>
          <cell r="E19">
            <v>1202808104.913</v>
          </cell>
          <cell r="F19">
            <v>4579987171.55094</v>
          </cell>
        </row>
        <row r="20">
          <cell r="D20">
            <v>22368</v>
          </cell>
          <cell r="E20">
            <v>5097379258.913</v>
          </cell>
          <cell r="F20">
            <v>24491102337.4777</v>
          </cell>
        </row>
        <row r="21">
          <cell r="B21" t="str">
            <v>NG-PRICE</v>
          </cell>
          <cell r="C21" t="str">
            <v>EOL</v>
          </cell>
          <cell r="D21">
            <v>96427</v>
          </cell>
          <cell r="E21">
            <v>34654611412</v>
          </cell>
          <cell r="F21">
            <v>164480757545.366</v>
          </cell>
        </row>
        <row r="22">
          <cell r="C22" t="str">
            <v>OTC</v>
          </cell>
          <cell r="D22">
            <v>43739</v>
          </cell>
          <cell r="E22">
            <v>59721333491.98</v>
          </cell>
          <cell r="F22">
            <v>248051757504.856</v>
          </cell>
        </row>
        <row r="23">
          <cell r="D23">
            <v>140166</v>
          </cell>
          <cell r="E23">
            <v>94375944903.98</v>
          </cell>
          <cell r="F23">
            <v>412532515050.223</v>
          </cell>
        </row>
        <row r="24">
          <cell r="B24" t="str">
            <v>TEXAS</v>
          </cell>
          <cell r="C24" t="str">
            <v>EOL</v>
          </cell>
          <cell r="D24">
            <v>6110</v>
          </cell>
          <cell r="E24">
            <v>2130053510</v>
          </cell>
          <cell r="F24">
            <v>2975247266.8876</v>
          </cell>
        </row>
        <row r="25">
          <cell r="C25" t="str">
            <v>OTC</v>
          </cell>
          <cell r="D25">
            <v>3652</v>
          </cell>
          <cell r="E25">
            <v>2926398074.055</v>
          </cell>
          <cell r="F25">
            <v>1837772300.69665</v>
          </cell>
        </row>
        <row r="26">
          <cell r="D26">
            <v>9762</v>
          </cell>
          <cell r="E26">
            <v>5056451584.055</v>
          </cell>
          <cell r="F26">
            <v>4813019567.58425</v>
          </cell>
        </row>
        <row r="27">
          <cell r="B27" t="str">
            <v>WEST</v>
          </cell>
          <cell r="C27" t="str">
            <v>EOL</v>
          </cell>
          <cell r="D27">
            <v>28690</v>
          </cell>
          <cell r="E27">
            <v>11346232000</v>
          </cell>
          <cell r="F27">
            <v>8016515389.12926</v>
          </cell>
        </row>
        <row r="28">
          <cell r="C28" t="str">
            <v>OTC</v>
          </cell>
          <cell r="D28">
            <v>10694</v>
          </cell>
          <cell r="E28">
            <v>7638570091.38996</v>
          </cell>
          <cell r="F28">
            <v>5948149637.35262</v>
          </cell>
        </row>
        <row r="29">
          <cell r="D29">
            <v>39384</v>
          </cell>
          <cell r="E29">
            <v>18984802091.39</v>
          </cell>
          <cell r="F29">
            <v>13964665026.4819</v>
          </cell>
        </row>
      </sheetData>
      <sheetData sheetId="5">
        <row r="5">
          <cell r="B5" t="str">
            <v>REGION</v>
          </cell>
        </row>
        <row r="5">
          <cell r="D5" t="str">
            <v>Sum of DEALS</v>
          </cell>
          <cell r="E5" t="str">
            <v>Sum of VOLUME2</v>
          </cell>
          <cell r="F5" t="str">
            <v>Sum of VALUE</v>
          </cell>
        </row>
        <row r="6">
          <cell r="B6" t="str">
            <v>CENTRAL</v>
          </cell>
          <cell r="C6" t="str">
            <v>EOL</v>
          </cell>
          <cell r="D6">
            <v>84687</v>
          </cell>
          <cell r="E6">
            <v>984511298</v>
          </cell>
          <cell r="F6">
            <v>4298865827.13136</v>
          </cell>
        </row>
        <row r="7">
          <cell r="C7" t="str">
            <v>OTC</v>
          </cell>
          <cell r="D7">
            <v>16833</v>
          </cell>
          <cell r="E7">
            <v>3794182715.15181</v>
          </cell>
          <cell r="F7">
            <v>20918742655.1896</v>
          </cell>
        </row>
        <row r="8">
          <cell r="D8">
            <v>101520</v>
          </cell>
          <cell r="E8">
            <v>4778694013.15181</v>
          </cell>
          <cell r="F8">
            <v>25217608482.321</v>
          </cell>
        </row>
        <row r="9">
          <cell r="B9" t="str">
            <v>EAST</v>
          </cell>
          <cell r="C9" t="str">
            <v>EOL</v>
          </cell>
          <cell r="D9">
            <v>70150</v>
          </cell>
          <cell r="E9">
            <v>1617470895.002</v>
          </cell>
          <cell r="F9">
            <v>8153564701.34295</v>
          </cell>
        </row>
        <row r="10">
          <cell r="C10" t="str">
            <v>OTC</v>
          </cell>
          <cell r="D10">
            <v>30086</v>
          </cell>
          <cell r="E10">
            <v>4588238389.13091</v>
          </cell>
          <cell r="F10">
            <v>19390235733.194</v>
          </cell>
        </row>
        <row r="11">
          <cell r="D11">
            <v>100236</v>
          </cell>
          <cell r="E11">
            <v>6205709284.13291</v>
          </cell>
          <cell r="F11">
            <v>27543800434.5369</v>
          </cell>
        </row>
        <row r="12">
          <cell r="B12" t="str">
            <v>ECC-CANADA WEST</v>
          </cell>
          <cell r="C12" t="str">
            <v>EOL</v>
          </cell>
          <cell r="D12">
            <v>44975</v>
          </cell>
          <cell r="E12">
            <v>2633883149.55582</v>
          </cell>
          <cell r="F12">
            <v>8872734312.08541</v>
          </cell>
        </row>
        <row r="13">
          <cell r="C13" t="str">
            <v>OTC</v>
          </cell>
          <cell r="D13">
            <v>17705</v>
          </cell>
          <cell r="E13">
            <v>2183862309.74278</v>
          </cell>
          <cell r="F13">
            <v>8504771550.21011</v>
          </cell>
        </row>
        <row r="14">
          <cell r="D14">
            <v>62680</v>
          </cell>
          <cell r="E14">
            <v>4817745459.29859</v>
          </cell>
          <cell r="F14">
            <v>17377505862.2955</v>
          </cell>
        </row>
        <row r="15">
          <cell r="B15" t="str">
            <v>ENA-CANADA EAST</v>
          </cell>
          <cell r="C15" t="str">
            <v>EOL</v>
          </cell>
          <cell r="D15">
            <v>6392</v>
          </cell>
          <cell r="E15">
            <v>591415872.011</v>
          </cell>
          <cell r="F15">
            <v>2939330695.79599</v>
          </cell>
        </row>
        <row r="16">
          <cell r="C16" t="str">
            <v>OTC</v>
          </cell>
          <cell r="D16">
            <v>2996</v>
          </cell>
          <cell r="E16">
            <v>575164434.511084</v>
          </cell>
          <cell r="F16">
            <v>2347893577.60039</v>
          </cell>
        </row>
        <row r="17">
          <cell r="D17">
            <v>9388</v>
          </cell>
          <cell r="E17">
            <v>1166580306.52208</v>
          </cell>
          <cell r="F17">
            <v>5287224273.39639</v>
          </cell>
        </row>
        <row r="18">
          <cell r="B18" t="str">
            <v>NG-PRICE</v>
          </cell>
          <cell r="C18" t="str">
            <v>EOL</v>
          </cell>
          <cell r="D18">
            <v>1</v>
          </cell>
          <cell r="E18">
            <v>10000</v>
          </cell>
          <cell r="F18">
            <v>27000</v>
          </cell>
        </row>
        <row r="19">
          <cell r="C19" t="str">
            <v>OTC</v>
          </cell>
          <cell r="D19">
            <v>222</v>
          </cell>
          <cell r="E19">
            <v>1720505705.00706</v>
          </cell>
          <cell r="F19">
            <v>7540072215.66003</v>
          </cell>
        </row>
        <row r="20">
          <cell r="D20">
            <v>223</v>
          </cell>
          <cell r="E20">
            <v>1720515705.00706</v>
          </cell>
          <cell r="F20">
            <v>7540099215.66003</v>
          </cell>
        </row>
        <row r="21">
          <cell r="B21" t="str">
            <v>TEXAS</v>
          </cell>
          <cell r="C21" t="str">
            <v>EOL</v>
          </cell>
          <cell r="D21">
            <v>7915</v>
          </cell>
          <cell r="E21">
            <v>225076072</v>
          </cell>
          <cell r="F21">
            <v>1065048688.72304</v>
          </cell>
        </row>
        <row r="22">
          <cell r="C22" t="str">
            <v>OTC</v>
          </cell>
          <cell r="D22">
            <v>8633</v>
          </cell>
          <cell r="E22">
            <v>2207139788.40512</v>
          </cell>
          <cell r="F22">
            <v>8784423034.60459</v>
          </cell>
        </row>
        <row r="23">
          <cell r="D23">
            <v>16548</v>
          </cell>
          <cell r="E23">
            <v>2432215860.40512</v>
          </cell>
          <cell r="F23">
            <v>9849471723.32764</v>
          </cell>
        </row>
        <row r="24">
          <cell r="B24" t="str">
            <v>WEST</v>
          </cell>
          <cell r="C24" t="str">
            <v>EOL</v>
          </cell>
          <cell r="D24">
            <v>46602</v>
          </cell>
          <cell r="E24">
            <v>557413106</v>
          </cell>
          <cell r="F24">
            <v>3702343586.31497</v>
          </cell>
        </row>
        <row r="25">
          <cell r="C25" t="str">
            <v>OTC</v>
          </cell>
          <cell r="D25">
            <v>12768</v>
          </cell>
          <cell r="E25">
            <v>2542721149.173</v>
          </cell>
          <cell r="F25">
            <v>13772575674.7884</v>
          </cell>
        </row>
        <row r="26">
          <cell r="D26">
            <v>59370</v>
          </cell>
          <cell r="E26">
            <v>3100134255.173</v>
          </cell>
          <cell r="F26">
            <v>17474919261.1033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2.85"/>
    <col collapsed="false" customWidth="true" hidden="false" outlineLevel="0" max="3" min="3" style="0" width="7.85"/>
    <col collapsed="false" customWidth="true" hidden="false" outlineLevel="0" max="4" min="4" style="0" width="20.13"/>
    <col collapsed="false" customWidth="true" hidden="false" outlineLevel="0" max="5" min="5" style="0" width="16.13"/>
    <col collapsed="false" customWidth="true" hidden="false" outlineLevel="0" max="6" min="6" style="0" width="25.13"/>
    <col collapsed="false" customWidth="true" hidden="false" outlineLevel="0" max="7" min="7" style="0" width="15.7"/>
    <col collapsed="false" customWidth="true" hidden="false" outlineLevel="0" max="8" min="8" style="0" width="19.56"/>
    <col collapsed="false" customWidth="true" hidden="false" outlineLevel="0" max="9" min="9" style="0" width="20.85"/>
    <col collapsed="false" customWidth="true" hidden="false" outlineLevel="0" max="10" min="10" style="0" width="22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3"/>
      <c r="B6" s="3"/>
      <c r="C6" s="3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'[1]PHYSICAL+FINANCIAL PIVOT '!B5</f>
        <v>REGION</v>
      </c>
      <c r="C9" s="11"/>
      <c r="D9" s="12" t="str">
        <f aca="false">'[1]PHYSICAL+FINANCIAL PIVOT '!D5</f>
        <v>Sum of DEALS</v>
      </c>
      <c r="E9" s="12" t="s">
        <v>5</v>
      </c>
      <c r="F9" s="12" t="str">
        <f aca="false">'[1]PHYSICAL+FINANCIAL PIVOT '!E5</f>
        <v>Sum of VOLUME2</v>
      </c>
      <c r="G9" s="12" t="s">
        <v>6</v>
      </c>
      <c r="H9" s="13" t="str">
        <f aca="false">'[1]PHYSICAL+FINANCIAL PIVOT '!F5</f>
        <v>Sum of VALUE</v>
      </c>
      <c r="I9" s="12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'[1]PHYSICAL+FINANCIAL PIVOT '!B6</f>
        <v>CENTRAL</v>
      </c>
      <c r="B11" s="21" t="str">
        <f aca="false">'[1]PHYSICAL+FINANCIAL PIVOT '!C6</f>
        <v>EOL</v>
      </c>
      <c r="C11" s="21"/>
      <c r="D11" s="22" t="n">
        <f aca="false">'[1]PHYSICAL+FINANCIAL PIVOT '!D6</f>
        <v>97348</v>
      </c>
      <c r="E11" s="23" t="n">
        <f aca="false">(D11/D13)*100</f>
        <v>82.7135003781024</v>
      </c>
      <c r="F11" s="22" t="n">
        <f aca="false">'[1]PHYSICAL+FINANCIAL PIVOT '!E6</f>
        <v>10249951930.5</v>
      </c>
      <c r="G11" s="23" t="n">
        <f aca="false">(F11/F13)*100</f>
        <v>62.0542616515549</v>
      </c>
      <c r="H11" s="22" t="n">
        <f aca="false">'[1]PHYSICAL+FINANCIAL PIVOT '!F6</f>
        <v>10267370726.308</v>
      </c>
      <c r="I11" s="23" t="n">
        <f aca="false">(H11/H13)*100</f>
        <v>30.637026748112</v>
      </c>
      <c r="J11" s="7"/>
    </row>
    <row r="12" customFormat="false" ht="12.75" hidden="false" customHeight="false" outlineLevel="0" collapsed="false">
      <c r="A12" s="24"/>
      <c r="B12" s="25" t="str">
        <f aca="false">'[1]PHYSICAL+FINANCIAL PIVOT '!C7</f>
        <v>OTC</v>
      </c>
      <c r="C12" s="25"/>
      <c r="D12" s="26" t="n">
        <f aca="false">'[1]PHYSICAL+FINANCIAL PIVOT '!D7</f>
        <v>20345</v>
      </c>
      <c r="E12" s="27" t="n">
        <f aca="false">(D12/D13)*100</f>
        <v>17.2864996218977</v>
      </c>
      <c r="F12" s="26" t="n">
        <f aca="false">'[1]PHYSICAL+FINANCIAL PIVOT '!E7</f>
        <v>6267772489.54901</v>
      </c>
      <c r="G12" s="27" t="n">
        <f aca="false">(F12/F13)*100</f>
        <v>37.9457383484451</v>
      </c>
      <c r="H12" s="26" t="n">
        <f aca="false">'[1]PHYSICAL+FINANCIAL PIVOT '!F7</f>
        <v>23245576893.3259</v>
      </c>
      <c r="I12" s="27" t="n">
        <f aca="false">(H12/H13)*100</f>
        <v>69.3629732518881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'[1]PHYSICAL+FINANCIAL PIVOT '!D8</f>
        <v>117693</v>
      </c>
      <c r="E13" s="29"/>
      <c r="F13" s="28" t="n">
        <f aca="false">'[1]PHYSICAL+FINANCIAL PIVOT '!E8</f>
        <v>16517724420.049</v>
      </c>
      <c r="G13" s="29"/>
      <c r="H13" s="28" t="n">
        <f aca="false">'[1]PHYSICAL+FINANCIAL PIVOT '!F8</f>
        <v>33512947619.6339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'[1]PHYSICAL+FINANCIAL PIVOT '!B9</f>
        <v>EAST</v>
      </c>
      <c r="B15" s="21" t="str">
        <f aca="false">'[1]PHYSICAL+FINANCIAL PIVOT '!C9</f>
        <v>EOL</v>
      </c>
      <c r="C15" s="21"/>
      <c r="D15" s="22" t="n">
        <f aca="false">'[1]PHYSICAL+FINANCIAL PIVOT '!D9</f>
        <v>85681</v>
      </c>
      <c r="E15" s="23" t="n">
        <f aca="false">(D15/D17)*100</f>
        <v>71.1264039580618</v>
      </c>
      <c r="F15" s="22" t="n">
        <f aca="false">'[1]PHYSICAL+FINANCIAL PIVOT '!E9</f>
        <v>7623383211.6001</v>
      </c>
      <c r="G15" s="23" t="n">
        <f aca="false">(F15/F17)*100</f>
        <v>43.8543339288153</v>
      </c>
      <c r="H15" s="22" t="n">
        <f aca="false">'[1]PHYSICAL+FINANCIAL PIVOT '!F9</f>
        <v>14274966744.3907</v>
      </c>
      <c r="I15" s="23" t="n">
        <f aca="false">(H15/H17)*100</f>
        <v>38.7453310909525</v>
      </c>
      <c r="J15" s="5"/>
    </row>
    <row r="16" customFormat="false" ht="12.75" hidden="false" customHeight="false" outlineLevel="0" collapsed="false">
      <c r="A16" s="24"/>
      <c r="B16" s="25" t="str">
        <f aca="false">'[1]PHYSICAL+FINANCIAL PIVOT '!C10</f>
        <v>OTC</v>
      </c>
      <c r="C16" s="25"/>
      <c r="D16" s="26" t="n">
        <f aca="false">'[1]PHYSICAL+FINANCIAL PIVOT '!D10</f>
        <v>34782</v>
      </c>
      <c r="E16" s="27" t="n">
        <f aca="false">(D16/D17)*100</f>
        <v>28.8735960419382</v>
      </c>
      <c r="F16" s="26" t="n">
        <f aca="false">'[1]PHYSICAL+FINANCIAL PIVOT '!E10</f>
        <v>9760037145.38091</v>
      </c>
      <c r="G16" s="27" t="n">
        <f aca="false">(F16/F17)*100</f>
        <v>56.1456660711847</v>
      </c>
      <c r="H16" s="26" t="n">
        <f aca="false">'[1]PHYSICAL+FINANCIAL PIVOT '!F10</f>
        <v>22568096258.1709</v>
      </c>
      <c r="I16" s="27" t="n">
        <f aca="false">(H16/H17)*100</f>
        <v>61.2546689090475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'[1]PHYSICAL+FINANCIAL PIVOT '!D11</f>
        <v>120463</v>
      </c>
      <c r="E17" s="29"/>
      <c r="F17" s="28" t="n">
        <f aca="false">'[1]PHYSICAL+FINANCIAL PIVOT '!E11</f>
        <v>17383420356.981</v>
      </c>
      <c r="G17" s="29"/>
      <c r="H17" s="28" t="n">
        <f aca="false">'[1]PHYSICAL+FINANCIAL PIVOT '!F11</f>
        <v>36843063002.5616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'[1]PHYSICAL+FINANCIAL PIVOT '!B12</f>
        <v>ECC-CANADA WEST</v>
      </c>
      <c r="B19" s="21" t="str">
        <f aca="false">'[1]PHYSICAL+FINANCIAL PIVOT '!C12</f>
        <v>EOL</v>
      </c>
      <c r="C19" s="21"/>
      <c r="D19" s="22" t="n">
        <f aca="false">'[1]PHYSICAL+FINANCIAL PIVOT '!D12</f>
        <v>49967</v>
      </c>
      <c r="E19" s="23" t="n">
        <f aca="false">(D19/D21)*100</f>
        <v>70.086824793458</v>
      </c>
      <c r="F19" s="22" t="n">
        <f aca="false">'[1]PHYSICAL+FINANCIAL PIVOT '!E12</f>
        <v>5447226393.00019</v>
      </c>
      <c r="G19" s="23" t="n">
        <f aca="false">(F19/F21)*100</f>
        <v>49.1530130698167</v>
      </c>
      <c r="H19" s="22" t="n">
        <f aca="false">'[1]PHYSICAL+FINANCIAL PIVOT '!F12</f>
        <v>14987180741.5555</v>
      </c>
      <c r="I19" s="23" t="n">
        <f aca="false">(H19/H21)*100</f>
        <v>53.0460223861864</v>
      </c>
      <c r="J19" s="7"/>
    </row>
    <row r="20" customFormat="false" ht="12.75" hidden="false" customHeight="false" outlineLevel="0" collapsed="false">
      <c r="A20" s="24"/>
      <c r="B20" s="25" t="str">
        <f aca="false">'[1]PHYSICAL+FINANCIAL PIVOT '!C13</f>
        <v>OTC</v>
      </c>
      <c r="C20" s="25"/>
      <c r="D20" s="26" t="n">
        <f aca="false">'[1]PHYSICAL+FINANCIAL PIVOT '!D13</f>
        <v>21326</v>
      </c>
      <c r="E20" s="27" t="n">
        <f aca="false">(D20/D21)*100</f>
        <v>29.913175206542</v>
      </c>
      <c r="F20" s="26" t="n">
        <f aca="false">'[1]PHYSICAL+FINANCIAL PIVOT '!E13</f>
        <v>5634955660.13861</v>
      </c>
      <c r="G20" s="27" t="n">
        <f aca="false">(F20/F21)*100</f>
        <v>50.8469869301833</v>
      </c>
      <c r="H20" s="26" t="n">
        <f aca="false">'[1]PHYSICAL+FINANCIAL PIVOT '!F13</f>
        <v>13265985221.4749</v>
      </c>
      <c r="I20" s="27" t="n">
        <f aca="false">(H20/H21)*100</f>
        <v>46.9539776138136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'[1]PHYSICAL+FINANCIAL PIVOT '!D14</f>
        <v>71293</v>
      </c>
      <c r="E21" s="29"/>
      <c r="F21" s="28" t="n">
        <f aca="false">'[1]PHYSICAL+FINANCIAL PIVOT '!E14</f>
        <v>11082182053.1388</v>
      </c>
      <c r="G21" s="29"/>
      <c r="H21" s="28" t="n">
        <f aca="false">'[1]PHYSICAL+FINANCIAL PIVOT '!F14</f>
        <v>28253165963.0303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'[1]PHYSICAL+FINANCIAL PIVOT '!B15</f>
        <v>ENA-CANADA EAST</v>
      </c>
      <c r="B23" s="21" t="str">
        <f aca="false">'[1]PHYSICAL+FINANCIAL PIVOT '!C15</f>
        <v>EOL</v>
      </c>
      <c r="C23" s="21"/>
      <c r="D23" s="22" t="n">
        <f aca="false">'[1]PHYSICAL+FINANCIAL PIVOT '!D15</f>
        <v>6599</v>
      </c>
      <c r="E23" s="23" t="n">
        <f aca="false">(D23/D25)*100</f>
        <v>68.4614586575371</v>
      </c>
      <c r="F23" s="22" t="n">
        <f aca="false">'[1]PHYSICAL+FINANCIAL PIVOT '!E15</f>
        <v>667268705.491</v>
      </c>
      <c r="G23" s="23" t="n">
        <f aca="false">(F23/F25)*100</f>
        <v>53.0189258783455</v>
      </c>
      <c r="H23" s="22" t="n">
        <f aca="false">'[1]PHYSICAL+FINANCIAL PIVOT '!F15</f>
        <v>3053879979.90237</v>
      </c>
      <c r="I23" s="23" t="n">
        <f aca="false">(H23/H25)*100</f>
        <v>56.0814310036591</v>
      </c>
      <c r="J23" s="7"/>
    </row>
    <row r="24" customFormat="false" ht="12.75" hidden="false" customHeight="false" outlineLevel="0" collapsed="false">
      <c r="A24" s="24"/>
      <c r="B24" s="25" t="str">
        <f aca="false">'[1]PHYSICAL+FINANCIAL PIVOT '!C16</f>
        <v>OTC</v>
      </c>
      <c r="C24" s="25"/>
      <c r="D24" s="26" t="n">
        <f aca="false">'[1]PHYSICAL+FINANCIAL PIVOT '!D16</f>
        <v>3040</v>
      </c>
      <c r="E24" s="27" t="n">
        <f aca="false">(D24/D25)*100</f>
        <v>31.5385413424629</v>
      </c>
      <c r="F24" s="26" t="n">
        <f aca="false">'[1]PHYSICAL+FINANCIAL PIVOT '!E16</f>
        <v>591279434.511084</v>
      </c>
      <c r="G24" s="27" t="n">
        <f aca="false">(F24/F25)*100</f>
        <v>46.9810741216546</v>
      </c>
      <c r="H24" s="26" t="n">
        <f aca="false">'[1]PHYSICAL+FINANCIAL PIVOT '!F16</f>
        <v>2391558778.07639</v>
      </c>
      <c r="I24" s="27" t="n">
        <f aca="false">(H24/H25)*100</f>
        <v>43.9185689963409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'[1]PHYSICAL+FINANCIAL PIVOT '!D17</f>
        <v>9639</v>
      </c>
      <c r="E25" s="29"/>
      <c r="F25" s="28" t="n">
        <f aca="false">'[1]PHYSICAL+FINANCIAL PIVOT '!E17</f>
        <v>1258548140.00208</v>
      </c>
      <c r="G25" s="29"/>
      <c r="H25" s="28" t="n">
        <f aca="false">'[1]PHYSICAL+FINANCIAL PIVOT '!F17</f>
        <v>5445438757.97877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tr">
        <f aca="false">'[1]PHYSICAL+FINANCIAL PIVOT '!B18</f>
        <v>G-DAILY-EST</v>
      </c>
      <c r="B27" s="21" t="str">
        <f aca="false">'[1]PHYSICAL+FINANCIAL PIVOT '!C18</f>
        <v>EOL</v>
      </c>
      <c r="C27" s="21"/>
      <c r="D27" s="22" t="n">
        <f aca="false">'[1]PHYSICAL+FINANCIAL PIVOT '!D18</f>
        <v>18751</v>
      </c>
      <c r="E27" s="23" t="n">
        <f aca="false">(D27/D29)*100</f>
        <v>83.8295779685265</v>
      </c>
      <c r="F27" s="22" t="n">
        <f aca="false">'[1]PHYSICAL+FINANCIAL PIVOT '!E18</f>
        <v>3894571154</v>
      </c>
      <c r="G27" s="23" t="n">
        <f aca="false">(F27/F29)*100</f>
        <v>76.4034017517956</v>
      </c>
      <c r="H27" s="22" t="n">
        <f aca="false">'[1]PHYSICAL+FINANCIAL PIVOT '!F18</f>
        <v>19911115165.9267</v>
      </c>
      <c r="I27" s="23" t="n">
        <f aca="false">(H27/H29)*100</f>
        <v>81.2993833089236</v>
      </c>
      <c r="J27" s="7"/>
    </row>
    <row r="28" customFormat="false" ht="12.75" hidden="false" customHeight="false" outlineLevel="0" collapsed="false">
      <c r="A28" s="24"/>
      <c r="B28" s="25" t="str">
        <f aca="false">'[1]PHYSICAL+FINANCIAL PIVOT '!C19</f>
        <v>OTC</v>
      </c>
      <c r="C28" s="25"/>
      <c r="D28" s="26" t="n">
        <f aca="false">'[1]PHYSICAL+FINANCIAL PIVOT '!D19</f>
        <v>3617</v>
      </c>
      <c r="E28" s="27" t="n">
        <f aca="false">(D28/D29)*100</f>
        <v>16.1704220314735</v>
      </c>
      <c r="F28" s="26" t="n">
        <f aca="false">'[1]PHYSICAL+FINANCIAL PIVOT '!E19</f>
        <v>1202808104.913</v>
      </c>
      <c r="G28" s="27" t="n">
        <f aca="false">(F28/F29)*100</f>
        <v>23.5965982482044</v>
      </c>
      <c r="H28" s="26" t="n">
        <f aca="false">'[1]PHYSICAL+FINANCIAL PIVOT '!F19</f>
        <v>4579987171.55094</v>
      </c>
      <c r="I28" s="27" t="n">
        <f aca="false">(H28/H29)*100</f>
        <v>18.7006166910764</v>
      </c>
      <c r="J28" s="7"/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'[1]PHYSICAL+FINANCIAL PIVOT '!D20</f>
        <v>22368</v>
      </c>
      <c r="E29" s="29"/>
      <c r="F29" s="28" t="n">
        <f aca="false">'[1]PHYSICAL+FINANCIAL PIVOT '!E20</f>
        <v>5097379258.913</v>
      </c>
      <c r="G29" s="29"/>
      <c r="H29" s="28" t="n">
        <f aca="false">'[1]PHYSICAL+FINANCIAL PIVOT '!F20</f>
        <v>24491102337.4777</v>
      </c>
      <c r="I29" s="29"/>
      <c r="J29" s="7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7"/>
    </row>
    <row r="31" customFormat="false" ht="12.75" hidden="false" customHeight="false" outlineLevel="0" collapsed="false">
      <c r="A31" s="20" t="str">
        <f aca="false">'[1]PHYSICAL+FINANCIAL PIVOT '!B21</f>
        <v>NG-PRICE</v>
      </c>
      <c r="B31" s="21" t="str">
        <f aca="false">'[1]PHYSICAL+FINANCIAL PIVOT '!C21</f>
        <v>EOL</v>
      </c>
      <c r="C31" s="21"/>
      <c r="D31" s="22" t="n">
        <f aca="false">'[1]PHYSICAL+FINANCIAL PIVOT '!D21</f>
        <v>96428</v>
      </c>
      <c r="E31" s="23" t="n">
        <f aca="false">(D31/D33)*100</f>
        <v>68.6862930856406</v>
      </c>
      <c r="F31" s="22" t="n">
        <f aca="false">'[1]PHYSICAL+FINANCIAL PIVOT '!E21</f>
        <v>34654621412</v>
      </c>
      <c r="G31" s="23" t="n">
        <f aca="false">(F31/F33)*100</f>
        <v>36.0623286147951</v>
      </c>
      <c r="H31" s="22" t="n">
        <f aca="false">'[1]PHYSICAL+FINANCIAL PIVOT '!F21</f>
        <v>164480784545.366</v>
      </c>
      <c r="I31" s="23" t="n">
        <f aca="false">(H31/H33)*100</f>
        <v>39.1553219513756</v>
      </c>
      <c r="J31" s="14"/>
    </row>
    <row r="32" customFormat="false" ht="12.75" hidden="false" customHeight="false" outlineLevel="0" collapsed="false">
      <c r="A32" s="24"/>
      <c r="B32" s="25" t="str">
        <f aca="false">'[1]PHYSICAL+FINANCIAL PIVOT '!C22</f>
        <v>OTC</v>
      </c>
      <c r="C32" s="25"/>
      <c r="D32" s="26" t="n">
        <f aca="false">'[1]PHYSICAL+FINANCIAL PIVOT '!D22</f>
        <v>43961</v>
      </c>
      <c r="E32" s="27" t="n">
        <f aca="false">(D32/D33)*100</f>
        <v>31.3137069143594</v>
      </c>
      <c r="F32" s="26" t="n">
        <f aca="false">'[1]PHYSICAL+FINANCIAL PIVOT '!E22</f>
        <v>61441839196.9871</v>
      </c>
      <c r="G32" s="27" t="n">
        <f aca="false">(F32/F33)*100</f>
        <v>63.9376713852049</v>
      </c>
      <c r="H32" s="26" t="n">
        <f aca="false">'[1]PHYSICAL+FINANCIAL PIVOT '!F22</f>
        <v>255591829720.516</v>
      </c>
      <c r="I32" s="27" t="n">
        <f aca="false">(H32/H33)*100</f>
        <v>60.8446780486244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'[1]PHYSICAL+FINANCIAL PIVOT '!D23</f>
        <v>140389</v>
      </c>
      <c r="E33" s="29"/>
      <c r="F33" s="28" t="n">
        <f aca="false">'[1]PHYSICAL+FINANCIAL PIVOT '!E23</f>
        <v>96096460608.9871</v>
      </c>
      <c r="G33" s="29"/>
      <c r="H33" s="28" t="n">
        <f aca="false">'[1]PHYSICAL+FINANCIAL PIVOT '!F23</f>
        <v>420072614265.883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'[1]PHYSICAL+FINANCIAL PIVOT '!B24</f>
        <v>TEXAS</v>
      </c>
      <c r="B35" s="21" t="str">
        <f aca="false">'[1]PHYSICAL+FINANCIAL PIVOT '!C24</f>
        <v>EOL</v>
      </c>
      <c r="C35" s="21"/>
      <c r="D35" s="22" t="n">
        <f aca="false">'[1]PHYSICAL+FINANCIAL PIVOT '!D24</f>
        <v>14025</v>
      </c>
      <c r="E35" s="23" t="n">
        <f aca="false">(D35/D37)*100</f>
        <v>53.3067274800456</v>
      </c>
      <c r="F35" s="22" t="n">
        <f aca="false">'[1]PHYSICAL+FINANCIAL PIVOT '!E24</f>
        <v>2355129582</v>
      </c>
      <c r="G35" s="23" t="n">
        <f aca="false">(F35/F37)*100</f>
        <v>31.449247806327</v>
      </c>
      <c r="H35" s="22" t="n">
        <f aca="false">'[1]PHYSICAL+FINANCIAL PIVOT '!F24</f>
        <v>4040295955.61064</v>
      </c>
      <c r="I35" s="23" t="n">
        <f aca="false">(H35/H37)*100</f>
        <v>27.555317002063</v>
      </c>
      <c r="J35" s="7"/>
    </row>
    <row r="36" customFormat="false" ht="12.75" hidden="false" customHeight="false" outlineLevel="0" collapsed="false">
      <c r="A36" s="24"/>
      <c r="B36" s="25" t="str">
        <f aca="false">'[1]PHYSICAL+FINANCIAL PIVOT '!C25</f>
        <v>OTC</v>
      </c>
      <c r="C36" s="25"/>
      <c r="D36" s="26" t="n">
        <f aca="false">'[1]PHYSICAL+FINANCIAL PIVOT '!D25</f>
        <v>12285</v>
      </c>
      <c r="E36" s="27" t="n">
        <f aca="false">(D36/D37)*100</f>
        <v>46.6932725199544</v>
      </c>
      <c r="F36" s="26" t="n">
        <f aca="false">'[1]PHYSICAL+FINANCIAL PIVOT '!E25</f>
        <v>5133537862.46012</v>
      </c>
      <c r="G36" s="27" t="n">
        <f aca="false">(F36/F37)*100</f>
        <v>68.550752193673</v>
      </c>
      <c r="H36" s="26" t="n">
        <f aca="false">'[1]PHYSICAL+FINANCIAL PIVOT '!F25</f>
        <v>10622195335.3012</v>
      </c>
      <c r="I36" s="27" t="n">
        <f aca="false">(H36/H37)*100</f>
        <v>72.444682997937</v>
      </c>
      <c r="J36" s="5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'[1]PHYSICAL+FINANCIAL PIVOT '!D26</f>
        <v>26310</v>
      </c>
      <c r="E37" s="29"/>
      <c r="F37" s="28" t="n">
        <f aca="false">'[1]PHYSICAL+FINANCIAL PIVOT '!E26</f>
        <v>7488667444.46012</v>
      </c>
      <c r="G37" s="29"/>
      <c r="H37" s="28" t="n">
        <f aca="false">'[1]PHYSICAL+FINANCIAL PIVOT '!F26</f>
        <v>14662491290.9119</v>
      </c>
      <c r="I37" s="29"/>
      <c r="J37" s="5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5"/>
    </row>
    <row r="39" customFormat="false" ht="12.75" hidden="false" customHeight="false" outlineLevel="0" collapsed="false">
      <c r="A39" s="20" t="str">
        <f aca="false">'[1]PHYSICAL+FINANCIAL PIVOT '!B27</f>
        <v>WEST</v>
      </c>
      <c r="B39" s="21" t="str">
        <f aca="false">'[1]PHYSICAL+FINANCIAL PIVOT '!C27</f>
        <v>EOL</v>
      </c>
      <c r="C39" s="21"/>
      <c r="D39" s="22" t="n">
        <f aca="false">'[1]PHYSICAL+FINANCIAL PIVOT '!D27</f>
        <v>75292</v>
      </c>
      <c r="E39" s="23" t="n">
        <f aca="false">(D39/D41)*100</f>
        <v>76.2419750086072</v>
      </c>
      <c r="F39" s="22" t="n">
        <f aca="false">'[1]PHYSICAL+FINANCIAL PIVOT '!E27</f>
        <v>11903645106</v>
      </c>
      <c r="G39" s="23" t="n">
        <f aca="false">(F39/F41)*100</f>
        <v>53.8993860756703</v>
      </c>
      <c r="H39" s="22" t="n">
        <f aca="false">'[1]PHYSICAL+FINANCIAL PIVOT '!F27</f>
        <v>11718858975.4442</v>
      </c>
      <c r="I39" s="23" t="n">
        <f aca="false">(H39/H41)*100</f>
        <v>37.2742173314033</v>
      </c>
      <c r="J39" s="7"/>
    </row>
    <row r="40" customFormat="false" ht="12.75" hidden="false" customHeight="false" outlineLevel="0" collapsed="false">
      <c r="A40" s="24"/>
      <c r="B40" s="25" t="str">
        <f aca="false">'[1]PHYSICAL+FINANCIAL PIVOT '!C28</f>
        <v>OTC</v>
      </c>
      <c r="C40" s="25"/>
      <c r="D40" s="26" t="n">
        <f aca="false">'[1]PHYSICAL+FINANCIAL PIVOT '!D28</f>
        <v>23462</v>
      </c>
      <c r="E40" s="27" t="n">
        <f aca="false">(D40/D41)*100</f>
        <v>23.7580249913928</v>
      </c>
      <c r="F40" s="26" t="n">
        <f aca="false">'[1]PHYSICAL+FINANCIAL PIVOT '!E28</f>
        <v>10181291240.563</v>
      </c>
      <c r="G40" s="27" t="n">
        <f aca="false">(F40/F41)*100</f>
        <v>46.1006139243297</v>
      </c>
      <c r="H40" s="26" t="n">
        <f aca="false">'[1]PHYSICAL+FINANCIAL PIVOT '!F28</f>
        <v>19720725312.141</v>
      </c>
      <c r="I40" s="27" t="n">
        <f aca="false">(H40/H41)*100</f>
        <v>62.7257826685967</v>
      </c>
      <c r="J40" s="7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'[1]PHYSICAL+FINANCIAL PIVOT '!D29</f>
        <v>98754</v>
      </c>
      <c r="E41" s="29"/>
      <c r="F41" s="28" t="n">
        <f aca="false">'[1]PHYSICAL+FINANCIAL PIVOT '!E29</f>
        <v>22084936346.563</v>
      </c>
      <c r="G41" s="29"/>
      <c r="H41" s="28" t="n">
        <f aca="false">'[1]PHYSICAL+FINANCIAL PIVOT '!F29</f>
        <v>31439584287.5852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32"/>
      <c r="F42" s="31"/>
      <c r="G42" s="32"/>
      <c r="H42" s="31"/>
      <c r="I42" s="35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444091</v>
      </c>
      <c r="E43" s="23" t="n">
        <f aca="false">(D43/D45)*100</f>
        <v>73.1725843577868</v>
      </c>
      <c r="F43" s="22" t="n">
        <f aca="false">SUM(F39,F35,F31,F27,F23,F19,F15,F11)</f>
        <v>76795797494.5913</v>
      </c>
      <c r="G43" s="23" t="n">
        <f aca="false">(F43/F45)*100</f>
        <v>43.3851720854931</v>
      </c>
      <c r="H43" s="22" t="n">
        <f aca="false">SUM(H39,H35,H31,H27,H23,H19,H15,H11)</f>
        <v>242734452834.504</v>
      </c>
      <c r="I43" s="23" t="n">
        <f aca="false">(H43/H45)*100</f>
        <v>40.8148854088676</v>
      </c>
      <c r="J43" s="34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162818</v>
      </c>
      <c r="E44" s="27" t="n">
        <f aca="false">(D44/D45)*100</f>
        <v>26.8274156422132</v>
      </c>
      <c r="F44" s="26" t="n">
        <f aca="false">SUM(F40,F36,F32,F28,F24,F20,F16,F12)</f>
        <v>100213521134.503</v>
      </c>
      <c r="G44" s="27" t="n">
        <f aca="false">(F44/F45)*100</f>
        <v>56.6148279145069</v>
      </c>
      <c r="H44" s="26" t="n">
        <f aca="false">SUM(H40,H36,H32,H28,H24,H20,H16,H12)</f>
        <v>351985954690.558</v>
      </c>
      <c r="I44" s="27" t="n">
        <f aca="false">(H44/H45)*100</f>
        <v>59.1851145911324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606909</v>
      </c>
      <c r="E45" s="29"/>
      <c r="F45" s="28" t="n">
        <f aca="false">SUM(F43:F44)</f>
        <v>177009318629.094</v>
      </c>
      <c r="G45" s="29"/>
      <c r="H45" s="28" t="n">
        <f aca="false">SUM(H43:H44)</f>
        <v>594720407525.062</v>
      </c>
      <c r="I45" s="29"/>
      <c r="J45" s="7"/>
    </row>
    <row r="46" customFormat="false" ht="12.75" hidden="false" customHeight="false" outlineLevel="0" collapsed="false">
      <c r="A46" s="36"/>
      <c r="B46" s="36"/>
      <c r="C46" s="37"/>
      <c r="D46" s="14"/>
      <c r="E46" s="14"/>
      <c r="F46" s="37"/>
      <c r="G46" s="37"/>
      <c r="H46" s="38"/>
      <c r="I46" s="37"/>
      <c r="J46" s="14"/>
    </row>
    <row r="47" customFormat="false" ht="12.75" hidden="false" customHeight="false" outlineLevel="0" collapsed="false">
      <c r="A47" s="36"/>
      <c r="B47" s="36"/>
      <c r="C47" s="37"/>
      <c r="D47" s="14"/>
      <c r="E47" s="14"/>
      <c r="F47" s="37"/>
      <c r="G47" s="37"/>
      <c r="H47" s="38"/>
      <c r="I47" s="37"/>
      <c r="J47" s="14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9"/>
      <c r="B49" s="39"/>
      <c r="C49" s="6"/>
      <c r="D49" s="7"/>
      <c r="E49" s="7"/>
      <c r="F49" s="6"/>
      <c r="G49" s="6"/>
      <c r="H49" s="7"/>
      <c r="I49" s="6"/>
      <c r="J49" s="7"/>
    </row>
    <row r="50" customFormat="false" ht="12.75" hidden="false" customHeight="false" outlineLevel="0" collapsed="false">
      <c r="A50" s="3"/>
      <c r="B50" s="3"/>
      <c r="C50" s="37"/>
      <c r="D50" s="14"/>
      <c r="E50" s="14"/>
      <c r="F50" s="37"/>
      <c r="G50" s="37"/>
      <c r="H50" s="38"/>
      <c r="I50" s="37"/>
      <c r="J50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4.28"/>
    <col collapsed="false" customWidth="true" hidden="false" outlineLevel="0" max="4" min="4" style="0" width="15.85"/>
    <col collapsed="false" customWidth="true" hidden="false" outlineLevel="0" max="5" min="5" style="0" width="15.41"/>
    <col collapsed="false" customWidth="true" hidden="false" outlineLevel="0" max="6" min="6" style="0" width="14.41"/>
    <col collapsed="false" customWidth="true" hidden="false" outlineLevel="0" max="7" min="7" style="0" width="18.7"/>
    <col collapsed="false" customWidth="true" hidden="false" outlineLevel="0" max="8" min="8" style="0" width="18.56"/>
    <col collapsed="false" customWidth="true" hidden="false" outlineLevel="0" max="9" min="9" style="0" width="20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December 31,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C6" s="8"/>
      <c r="G6" s="4"/>
      <c r="H6" s="5"/>
      <c r="I6" s="3"/>
    </row>
    <row r="7" customFormat="false" ht="12.75" hidden="false" customHeight="false" outlineLevel="0" collapsed="false">
      <c r="G7" s="6"/>
      <c r="H7" s="7"/>
      <c r="I7" s="3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6"/>
      <c r="H8" s="8"/>
      <c r="I8" s="3"/>
    </row>
    <row r="9" customFormat="false" ht="26.25" hidden="false" customHeight="false" outlineLevel="0" collapsed="false">
      <c r="A9" s="9" t="s">
        <v>4</v>
      </c>
      <c r="B9" s="10" t="str">
        <f aca="false">'[1]FINANCIAL PIVOT'!B5</f>
        <v>REGION</v>
      </c>
      <c r="C9" s="11"/>
      <c r="D9" s="12" t="str">
        <f aca="false">'[1]FINANCIAL PIVOT'!D5</f>
        <v>Sum of DEALS</v>
      </c>
      <c r="E9" s="12" t="s">
        <v>5</v>
      </c>
      <c r="F9" s="12" t="str">
        <f aca="false">'[1]FINANCIAL PIVOT'!E5</f>
        <v>Sum of VOLUME2</v>
      </c>
      <c r="G9" s="12" t="s">
        <v>6</v>
      </c>
      <c r="H9" s="13" t="str">
        <f aca="false">'[1]FINANCIAL PIVOT'!F5</f>
        <v>Sum of VALUE</v>
      </c>
      <c r="I9" s="13" t="s">
        <v>7</v>
      </c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</row>
    <row r="11" customFormat="false" ht="12.75" hidden="false" customHeight="false" outlineLevel="0" collapsed="false">
      <c r="A11" s="20" t="str">
        <f aca="false">'[1]FINANCIAL PIVOT'!B6</f>
        <v>CENTRAL</v>
      </c>
      <c r="B11" s="21" t="str">
        <f aca="false">'[1]FINANCIAL PIVOT'!C6</f>
        <v>EOL</v>
      </c>
      <c r="C11" s="21"/>
      <c r="D11" s="22" t="n">
        <f aca="false">'[1]FINANCIAL PIVOT'!D6</f>
        <v>12661</v>
      </c>
      <c r="E11" s="23" t="n">
        <f aca="false">(D11/D13)*100</f>
        <v>78.2847956470661</v>
      </c>
      <c r="F11" s="22" t="n">
        <f aca="false">'[1]FINANCIAL PIVOT'!E6</f>
        <v>9265440632.5</v>
      </c>
      <c r="G11" s="23" t="n">
        <f aca="false">(F11/F13)*100</f>
        <v>78.928500151564</v>
      </c>
      <c r="H11" s="22" t="n">
        <f aca="false">'[1]FINANCIAL PIVOT'!F6</f>
        <v>5968504899.17661</v>
      </c>
      <c r="I11" s="23" t="n">
        <f aca="false">(H11/H13)*100</f>
        <v>71.9501011396863</v>
      </c>
    </row>
    <row r="12" customFormat="false" ht="12.75" hidden="false" customHeight="false" outlineLevel="0" collapsed="false">
      <c r="A12" s="24"/>
      <c r="B12" s="25" t="str">
        <f aca="false">'[1]FINANCIAL PIVOT'!C7</f>
        <v>OTC</v>
      </c>
      <c r="C12" s="25"/>
      <c r="D12" s="26" t="n">
        <f aca="false">'[1]FINANCIAL PIVOT'!D7</f>
        <v>3512</v>
      </c>
      <c r="E12" s="27" t="n">
        <f aca="false">(D12/D13)*100</f>
        <v>21.7152043529339</v>
      </c>
      <c r="F12" s="26" t="n">
        <f aca="false">'[1]FINANCIAL PIVOT'!E7</f>
        <v>2473589774.3972</v>
      </c>
      <c r="G12" s="27" t="n">
        <f aca="false">(F12/F13)*100</f>
        <v>21.071499848436</v>
      </c>
      <c r="H12" s="26" t="n">
        <f aca="false">'[1]FINANCIAL PIVOT'!F7</f>
        <v>2326834238.13628</v>
      </c>
      <c r="I12" s="27" t="n">
        <f aca="false">(H12/H13)*100</f>
        <v>28.0498988603137</v>
      </c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'[1]FINANCIAL PIVOT'!D8</f>
        <v>16173</v>
      </c>
      <c r="E13" s="29"/>
      <c r="F13" s="28" t="n">
        <f aca="false">'[1]FINANCIAL PIVOT'!E8</f>
        <v>11739030406.8972</v>
      </c>
      <c r="G13" s="29"/>
      <c r="H13" s="28" t="n">
        <f aca="false">'[1]FINANCIAL PIVOT'!F8</f>
        <v>8295339137.31289</v>
      </c>
      <c r="I13" s="29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</row>
    <row r="15" customFormat="false" ht="12.75" hidden="false" customHeight="false" outlineLevel="0" collapsed="false">
      <c r="A15" s="20" t="str">
        <f aca="false">'[1]FINANCIAL PIVOT'!B9</f>
        <v>EAST</v>
      </c>
      <c r="B15" s="21" t="str">
        <f aca="false">'[1]FINANCIAL PIVOT'!C9</f>
        <v>EOL</v>
      </c>
      <c r="C15" s="21"/>
      <c r="D15" s="22" t="n">
        <f aca="false">'[1]FINANCIAL PIVOT'!D9</f>
        <v>15531</v>
      </c>
      <c r="E15" s="23" t="n">
        <f aca="false">(D15/D17)*100</f>
        <v>76.7835071933554</v>
      </c>
      <c r="F15" s="22" t="n">
        <f aca="false">'[1]FINANCIAL PIVOT'!E9</f>
        <v>6005912316.5981</v>
      </c>
      <c r="G15" s="23" t="n">
        <f aca="false">(F15/F17)*100</f>
        <v>53.7311465420423</v>
      </c>
      <c r="H15" s="22" t="n">
        <f aca="false">'[1]FINANCIAL PIVOT'!F9</f>
        <v>6121402043.04777</v>
      </c>
      <c r="I15" s="23" t="n">
        <f aca="false">(H15/H17)*100</f>
        <v>65.8267469949295</v>
      </c>
    </row>
    <row r="16" customFormat="false" ht="12.75" hidden="false" customHeight="false" outlineLevel="0" collapsed="false">
      <c r="A16" s="24"/>
      <c r="B16" s="25" t="str">
        <f aca="false">'[1]FINANCIAL PIVOT'!C10</f>
        <v>OTC</v>
      </c>
      <c r="C16" s="25"/>
      <c r="D16" s="26" t="n">
        <f aca="false">'[1]FINANCIAL PIVOT'!D10</f>
        <v>4696</v>
      </c>
      <c r="E16" s="27" t="n">
        <f aca="false">(D16/D17)*100</f>
        <v>23.2164928066446</v>
      </c>
      <c r="F16" s="26" t="n">
        <f aca="false">'[1]FINANCIAL PIVOT'!E10</f>
        <v>5171798756.25</v>
      </c>
      <c r="G16" s="27" t="n">
        <f aca="false">(F16/F17)*100</f>
        <v>46.2688534579577</v>
      </c>
      <c r="H16" s="26" t="n">
        <f aca="false">'[1]FINANCIAL PIVOT'!F10</f>
        <v>3177860524.97689</v>
      </c>
      <c r="I16" s="27" t="n">
        <f aca="false">(H16/H17)*100</f>
        <v>34.1732530050705</v>
      </c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'[1]FINANCIAL PIVOT'!D11</f>
        <v>20227</v>
      </c>
      <c r="E17" s="29"/>
      <c r="F17" s="28" t="n">
        <f aca="false">'[1]FINANCIAL PIVOT'!E11</f>
        <v>11177711072.8481</v>
      </c>
      <c r="G17" s="29"/>
      <c r="H17" s="28" t="n">
        <f aca="false">'[1]FINANCIAL PIVOT'!F11</f>
        <v>9299262568.02466</v>
      </c>
      <c r="I17" s="29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</row>
    <row r="19" customFormat="false" ht="12.75" hidden="false" customHeight="false" outlineLevel="0" collapsed="false">
      <c r="A19" s="20" t="str">
        <f aca="false">'[1]FINANCIAL PIVOT'!B12</f>
        <v>ECC-CANADA WEST</v>
      </c>
      <c r="B19" s="21" t="str">
        <f aca="false">'[1]FINANCIAL PIVOT'!C12</f>
        <v>EOL</v>
      </c>
      <c r="C19" s="21"/>
      <c r="D19" s="22" t="n">
        <f aca="false">'[1]FINANCIAL PIVOT'!D12</f>
        <v>4992</v>
      </c>
      <c r="E19" s="23" t="n">
        <f aca="false">(D19/D21)*100</f>
        <v>57.9588993382097</v>
      </c>
      <c r="F19" s="22" t="n">
        <f aca="false">'[1]FINANCIAL PIVOT'!E12</f>
        <v>2813343243.44437</v>
      </c>
      <c r="G19" s="23" t="n">
        <f aca="false">(F19/F21)*100</f>
        <v>44.9097568680114</v>
      </c>
      <c r="H19" s="22" t="n">
        <f aca="false">'[1]FINANCIAL PIVOT'!F12</f>
        <v>6114446429.47005</v>
      </c>
      <c r="I19" s="23" t="n">
        <f aca="false">(H19/H21)*100</f>
        <v>56.2213821766729</v>
      </c>
    </row>
    <row r="20" customFormat="false" ht="12.75" hidden="false" customHeight="false" outlineLevel="0" collapsed="false">
      <c r="A20" s="24"/>
      <c r="B20" s="25" t="str">
        <f aca="false">'[1]FINANCIAL PIVOT'!C13</f>
        <v>OTC</v>
      </c>
      <c r="C20" s="25"/>
      <c r="D20" s="26" t="n">
        <f aca="false">'[1]FINANCIAL PIVOT'!D13</f>
        <v>3621</v>
      </c>
      <c r="E20" s="27" t="n">
        <f aca="false">(D20/D21)*100</f>
        <v>42.0411006617903</v>
      </c>
      <c r="F20" s="26" t="n">
        <f aca="false">'[1]FINANCIAL PIVOT'!E13</f>
        <v>3451093350.39583</v>
      </c>
      <c r="G20" s="27" t="n">
        <f aca="false">(F20/F21)*100</f>
        <v>55.0902431319886</v>
      </c>
      <c r="H20" s="26" t="n">
        <f aca="false">'[1]FINANCIAL PIVOT'!F13</f>
        <v>4761213671.26477</v>
      </c>
      <c r="I20" s="27" t="n">
        <f aca="false">(H20/H21)*100</f>
        <v>43.7786178233271</v>
      </c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'[1]FINANCIAL PIVOT'!D14</f>
        <v>8613</v>
      </c>
      <c r="E21" s="29"/>
      <c r="F21" s="28" t="n">
        <f aca="false">'[1]FINANCIAL PIVOT'!E14</f>
        <v>6264436593.8402</v>
      </c>
      <c r="G21" s="29"/>
      <c r="H21" s="28" t="n">
        <f aca="false">'[1]FINANCIAL PIVOT'!F14</f>
        <v>10875660100.7348</v>
      </c>
      <c r="I21" s="29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</row>
    <row r="23" customFormat="false" ht="12.75" hidden="false" customHeight="false" outlineLevel="0" collapsed="false">
      <c r="A23" s="20" t="str">
        <f aca="false">'[1]FINANCIAL PIVOT'!B15</f>
        <v>ENA-CANADA EAST</v>
      </c>
      <c r="B23" s="21" t="str">
        <f aca="false">'[1]FINANCIAL PIVOT'!C15</f>
        <v>EOL</v>
      </c>
      <c r="C23" s="21"/>
      <c r="D23" s="22" t="n">
        <f aca="false">'[1]FINANCIAL PIVOT'!D15</f>
        <v>207</v>
      </c>
      <c r="E23" s="23" t="n">
        <f aca="false">(D23/D25)*100</f>
        <v>82.4701195219124</v>
      </c>
      <c r="F23" s="22" t="n">
        <f aca="false">'[1]FINANCIAL PIVOT'!E15</f>
        <v>75852833.48</v>
      </c>
      <c r="G23" s="23" t="n">
        <f aca="false">(F23/F25)*100</f>
        <v>82.4775691780274</v>
      </c>
      <c r="H23" s="22" t="n">
        <f aca="false">'[1]FINANCIAL PIVOT'!F15</f>
        <v>114549284.106377</v>
      </c>
      <c r="I23" s="23" t="n">
        <f aca="false">(H23/H25)*100</f>
        <v>72.4012623804586</v>
      </c>
    </row>
    <row r="24" customFormat="false" ht="12.75" hidden="false" customHeight="false" outlineLevel="0" collapsed="false">
      <c r="A24" s="24"/>
      <c r="B24" s="25" t="str">
        <f aca="false">'[1]FINANCIAL PIVOT'!C16</f>
        <v>OTC</v>
      </c>
      <c r="C24" s="25"/>
      <c r="D24" s="26" t="n">
        <f aca="false">'[1]FINANCIAL PIVOT'!D16</f>
        <v>44</v>
      </c>
      <c r="E24" s="27" t="n">
        <f aca="false">(D24/D25)*100</f>
        <v>17.5298804780877</v>
      </c>
      <c r="F24" s="26" t="n">
        <f aca="false">'[1]FINANCIAL PIVOT'!E16</f>
        <v>16115000</v>
      </c>
      <c r="G24" s="27" t="n">
        <f aca="false">(F24/F25)*100</f>
        <v>17.5224308219726</v>
      </c>
      <c r="H24" s="26" t="n">
        <f aca="false">'[1]FINANCIAL PIVOT'!F16</f>
        <v>43665200.476</v>
      </c>
      <c r="I24" s="27" t="n">
        <f aca="false">(H24/H25)*100</f>
        <v>27.5987376195414</v>
      </c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'[1]FINANCIAL PIVOT'!D17</f>
        <v>251</v>
      </c>
      <c r="E25" s="29"/>
      <c r="F25" s="28" t="n">
        <f aca="false">'[1]FINANCIAL PIVOT'!E17</f>
        <v>91967833.48</v>
      </c>
      <c r="G25" s="29"/>
      <c r="H25" s="28" t="n">
        <f aca="false">'[1]FINANCIAL PIVOT'!F17</f>
        <v>158214484.582377</v>
      </c>
      <c r="I25" s="29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</row>
    <row r="27" customFormat="false" ht="12.75" hidden="false" customHeight="false" outlineLevel="0" collapsed="false">
      <c r="A27" s="20" t="str">
        <f aca="false">'[1]FINANCIAL PIVOT'!B18</f>
        <v>G-DAILY-EST</v>
      </c>
      <c r="B27" s="21" t="str">
        <f aca="false">'[1]FINANCIAL PIVOT'!C18</f>
        <v>EOL</v>
      </c>
      <c r="C27" s="21"/>
      <c r="D27" s="22" t="n">
        <f aca="false">'[1]FINANCIAL PIVOT'!D18</f>
        <v>18751</v>
      </c>
      <c r="E27" s="23" t="n">
        <f aca="false">(D27/D29)*100</f>
        <v>83.8295779685265</v>
      </c>
      <c r="F27" s="22" t="n">
        <f aca="false">'[1]FINANCIAL PIVOT'!E18</f>
        <v>3894571154</v>
      </c>
      <c r="G27" s="23" t="n">
        <f aca="false">(F27/F29)*100</f>
        <v>76.4034017517956</v>
      </c>
      <c r="H27" s="22" t="n">
        <f aca="false">'[1]FINANCIAL PIVOT'!F18</f>
        <v>19911115165.9267</v>
      </c>
      <c r="I27" s="23" t="n">
        <f aca="false">(H27/H29)*100</f>
        <v>81.2993833089236</v>
      </c>
    </row>
    <row r="28" customFormat="false" ht="12.75" hidden="false" customHeight="false" outlineLevel="0" collapsed="false">
      <c r="A28" s="24"/>
      <c r="B28" s="25" t="str">
        <f aca="false">'[1]FINANCIAL PIVOT'!C19</f>
        <v>OTC</v>
      </c>
      <c r="C28" s="25"/>
      <c r="D28" s="26" t="n">
        <f aca="false">'[1]FINANCIAL PIVOT'!D19</f>
        <v>3617</v>
      </c>
      <c r="E28" s="27" t="n">
        <f aca="false">(D28/D29)*100</f>
        <v>16.1704220314735</v>
      </c>
      <c r="F28" s="26" t="n">
        <f aca="false">'[1]FINANCIAL PIVOT'!E19</f>
        <v>1202808104.913</v>
      </c>
      <c r="G28" s="27" t="n">
        <f aca="false">(F28/F29)*100</f>
        <v>23.5965982482044</v>
      </c>
      <c r="H28" s="26" t="n">
        <f aca="false">'[1]FINANCIAL PIVOT'!F19</f>
        <v>4579987171.55094</v>
      </c>
      <c r="I28" s="27" t="n">
        <f aca="false">(H28/H29)*100</f>
        <v>18.7006166910764</v>
      </c>
    </row>
    <row r="29" customFormat="false" ht="12.75" hidden="false" customHeight="false" outlineLevel="0" collapsed="false">
      <c r="A29" s="3"/>
      <c r="B29" s="3" t="s">
        <v>8</v>
      </c>
      <c r="C29" s="3"/>
      <c r="D29" s="28" t="n">
        <f aca="false">'[1]FINANCIAL PIVOT'!D20</f>
        <v>22368</v>
      </c>
      <c r="E29" s="29"/>
      <c r="F29" s="28" t="n">
        <f aca="false">'[1]FINANCIAL PIVOT'!E20</f>
        <v>5097379258.913</v>
      </c>
      <c r="G29" s="29"/>
      <c r="H29" s="28" t="n">
        <f aca="false">'[1]FINANCIAL PIVOT'!F20</f>
        <v>24491102337.4777</v>
      </c>
      <c r="I29" s="29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</row>
    <row r="31" customFormat="false" ht="12.75" hidden="false" customHeight="false" outlineLevel="0" collapsed="false">
      <c r="A31" s="20" t="str">
        <f aca="false">'[1]FINANCIAL PIVOT'!B21</f>
        <v>NG-PRICE</v>
      </c>
      <c r="B31" s="21" t="str">
        <f aca="false">'[1]FINANCIAL PIVOT'!C21</f>
        <v>EOL</v>
      </c>
      <c r="C31" s="21"/>
      <c r="D31" s="22" t="n">
        <f aca="false">'[1]FINANCIAL PIVOT'!D21</f>
        <v>96427</v>
      </c>
      <c r="E31" s="23" t="n">
        <f aca="false">(D31/D33)*100</f>
        <v>68.7948575260762</v>
      </c>
      <c r="F31" s="22" t="n">
        <f aca="false">'[1]FINANCIAL PIVOT'!E21</f>
        <v>34654611412</v>
      </c>
      <c r="G31" s="23" t="n">
        <f aca="false">(F31/F33)*100</f>
        <v>36.7197504059518</v>
      </c>
      <c r="H31" s="22" t="n">
        <f aca="false">'[1]FINANCIAL PIVOT'!F21</f>
        <v>164480757545.366</v>
      </c>
      <c r="I31" s="23" t="n">
        <f aca="false">(H31/H33)*100</f>
        <v>39.8709802366347</v>
      </c>
    </row>
    <row r="32" customFormat="false" ht="12.75" hidden="false" customHeight="false" outlineLevel="0" collapsed="false">
      <c r="A32" s="24"/>
      <c r="B32" s="25" t="str">
        <f aca="false">'[1]FINANCIAL PIVOT'!C22</f>
        <v>OTC</v>
      </c>
      <c r="C32" s="25"/>
      <c r="D32" s="26" t="n">
        <f aca="false">'[1]FINANCIAL PIVOT'!D22</f>
        <v>43739</v>
      </c>
      <c r="E32" s="27" t="n">
        <f aca="false">(D32/D33)*100</f>
        <v>31.2051424739238</v>
      </c>
      <c r="F32" s="26" t="n">
        <f aca="false">'[1]FINANCIAL PIVOT'!E22</f>
        <v>59721333491.98</v>
      </c>
      <c r="G32" s="27" t="n">
        <f aca="false">(F32/F33)*100</f>
        <v>63.2802495940482</v>
      </c>
      <c r="H32" s="26" t="n">
        <f aca="false">'[1]FINANCIAL PIVOT'!F22</f>
        <v>248051757504.856</v>
      </c>
      <c r="I32" s="27" t="n">
        <f aca="false">(H32/H33)*100</f>
        <v>60.1290197633653</v>
      </c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'[1]FINANCIAL PIVOT'!D23</f>
        <v>140166</v>
      </c>
      <c r="E33" s="29"/>
      <c r="F33" s="28" t="n">
        <f aca="false">'[1]FINANCIAL PIVOT'!E23</f>
        <v>94375944903.98</v>
      </c>
      <c r="G33" s="29"/>
      <c r="H33" s="28" t="n">
        <f aca="false">'[1]FINANCIAL PIVOT'!F23</f>
        <v>412532515050.223</v>
      </c>
      <c r="I33" s="29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</row>
    <row r="35" customFormat="false" ht="12.75" hidden="false" customHeight="false" outlineLevel="0" collapsed="false">
      <c r="A35" s="20" t="str">
        <f aca="false">'[1]FINANCIAL PIVOT'!B24</f>
        <v>TEXAS</v>
      </c>
      <c r="B35" s="21" t="str">
        <f aca="false">'[1]FINANCIAL PIVOT'!C24</f>
        <v>EOL</v>
      </c>
      <c r="C35" s="21"/>
      <c r="D35" s="22" t="n">
        <f aca="false">'[1]FINANCIAL PIVOT'!D24</f>
        <v>6110</v>
      </c>
      <c r="E35" s="23" t="n">
        <f aca="false">(D35/D37)*100</f>
        <v>62.5896332718705</v>
      </c>
      <c r="F35" s="22" t="n">
        <f aca="false">'[1]FINANCIAL PIVOT'!E24</f>
        <v>2130053510</v>
      </c>
      <c r="G35" s="23" t="n">
        <f aca="false">(F35/F37)*100</f>
        <v>42.1254604062047</v>
      </c>
      <c r="H35" s="22" t="n">
        <f aca="false">'[1]FINANCIAL PIVOT'!F24</f>
        <v>2975247266.8876</v>
      </c>
      <c r="I35" s="23" t="n">
        <f aca="false">(H35/H37)*100</f>
        <v>61.8166459767986</v>
      </c>
    </row>
    <row r="36" customFormat="false" ht="12.75" hidden="false" customHeight="false" outlineLevel="0" collapsed="false">
      <c r="A36" s="24"/>
      <c r="B36" s="25" t="str">
        <f aca="false">'[1]FINANCIAL PIVOT'!C25</f>
        <v>OTC</v>
      </c>
      <c r="C36" s="25"/>
      <c r="D36" s="26" t="n">
        <f aca="false">'[1]FINANCIAL PIVOT'!D25</f>
        <v>3652</v>
      </c>
      <c r="E36" s="27" t="n">
        <f aca="false">(D36/D37)*100</f>
        <v>37.4103667281295</v>
      </c>
      <c r="F36" s="26" t="n">
        <f aca="false">'[1]FINANCIAL PIVOT'!E25</f>
        <v>2926398074.055</v>
      </c>
      <c r="G36" s="27" t="n">
        <f aca="false">(F36/F37)*100</f>
        <v>57.8745395937953</v>
      </c>
      <c r="H36" s="26" t="n">
        <f aca="false">'[1]FINANCIAL PIVOT'!F25</f>
        <v>1837772300.69665</v>
      </c>
      <c r="I36" s="27" t="n">
        <f aca="false">(H36/H37)*100</f>
        <v>38.1833540232014</v>
      </c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'[1]FINANCIAL PIVOT'!D26</f>
        <v>9762</v>
      </c>
      <c r="E37" s="29"/>
      <c r="F37" s="28" t="n">
        <f aca="false">'[1]FINANCIAL PIVOT'!E26</f>
        <v>5056451584.055</v>
      </c>
      <c r="G37" s="29"/>
      <c r="H37" s="28" t="n">
        <f aca="false">'[1]FINANCIAL PIVOT'!F26</f>
        <v>4813019567.58425</v>
      </c>
      <c r="I37" s="29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</row>
    <row r="39" customFormat="false" ht="12.75" hidden="false" customHeight="false" outlineLevel="0" collapsed="false">
      <c r="A39" s="20" t="str">
        <f aca="false">'[1]FINANCIAL PIVOT'!B27</f>
        <v>WEST</v>
      </c>
      <c r="B39" s="21" t="str">
        <f aca="false">'[1]FINANCIAL PIVOT'!C27</f>
        <v>EOL</v>
      </c>
      <c r="C39" s="21"/>
      <c r="D39" s="22" t="n">
        <f aca="false">'[1]FINANCIAL PIVOT'!D27</f>
        <v>28690</v>
      </c>
      <c r="E39" s="23" t="n">
        <f aca="false">(D39/D41)*100</f>
        <v>72.8468413568962</v>
      </c>
      <c r="F39" s="22" t="n">
        <f aca="false">'[1]FINANCIAL PIVOT'!E27</f>
        <v>11346232000</v>
      </c>
      <c r="G39" s="23" t="n">
        <f aca="false">(F39/F41)*100</f>
        <v>59.7648158004543</v>
      </c>
      <c r="H39" s="22" t="n">
        <f aca="false">'[1]FINANCIAL PIVOT'!F27</f>
        <v>8016515389.12926</v>
      </c>
      <c r="I39" s="23" t="n">
        <f aca="false">(H39/H41)*100</f>
        <v>57.4057120162005</v>
      </c>
    </row>
    <row r="40" customFormat="false" ht="12.75" hidden="false" customHeight="false" outlineLevel="0" collapsed="false">
      <c r="A40" s="24"/>
      <c r="B40" s="25" t="str">
        <f aca="false">'[1]FINANCIAL PIVOT'!C28</f>
        <v>OTC</v>
      </c>
      <c r="C40" s="25"/>
      <c r="D40" s="26" t="n">
        <f aca="false">'[1]FINANCIAL PIVOT'!D28</f>
        <v>10694</v>
      </c>
      <c r="E40" s="27" t="n">
        <f aca="false">(D40/D41)*100</f>
        <v>27.1531586431038</v>
      </c>
      <c r="F40" s="26" t="n">
        <f aca="false">'[1]FINANCIAL PIVOT'!E28</f>
        <v>7638570091.38996</v>
      </c>
      <c r="G40" s="27" t="n">
        <f aca="false">(F40/F41)*100</f>
        <v>40.2351841995457</v>
      </c>
      <c r="H40" s="26" t="n">
        <f aca="false">'[1]FINANCIAL PIVOT'!F28</f>
        <v>5948149637.35262</v>
      </c>
      <c r="I40" s="27" t="n">
        <f aca="false">(H40/H41)*100</f>
        <v>42.5942879837995</v>
      </c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'[1]FINANCIAL PIVOT'!D29</f>
        <v>39384</v>
      </c>
      <c r="E41" s="29"/>
      <c r="F41" s="28" t="n">
        <f aca="false">'[1]FINANCIAL PIVOT'!E29</f>
        <v>18984802091.39</v>
      </c>
      <c r="G41" s="29"/>
      <c r="H41" s="28" t="n">
        <f aca="false">'[1]FINANCIAL PIVOT'!F29</f>
        <v>13964665026.4819</v>
      </c>
      <c r="I41" s="29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183369</v>
      </c>
      <c r="E43" s="23" t="n">
        <f aca="false">(D43/D45)*100</f>
        <v>71.3653558752102</v>
      </c>
      <c r="F43" s="22" t="n">
        <f aca="false">SUM(F39,F35,F31,F27,F23,F19,F15,F11)</f>
        <v>70186017102.0225</v>
      </c>
      <c r="G43" s="23" t="n">
        <f aca="false">(F43/F45)*100</f>
        <v>45.9369479310893</v>
      </c>
      <c r="H43" s="22" t="n">
        <f aca="false">SUM(H39,H35,H31,H27,H23,H19,H15,H11)</f>
        <v>213702538023.111</v>
      </c>
      <c r="I43" s="23" t="n">
        <f aca="false">(H43/H45)*100</f>
        <v>44.1142447487888</v>
      </c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73575</v>
      </c>
      <c r="E44" s="27" t="n">
        <f aca="false">(D44/D45)*100</f>
        <v>28.6346441247898</v>
      </c>
      <c r="F44" s="26" t="n">
        <f aca="false">SUM(F40,F36,F32,F28,F24,F20,F16,F12)</f>
        <v>82601706643.381</v>
      </c>
      <c r="G44" s="27" t="n">
        <f aca="false">(F44/F45)*100</f>
        <v>54.0630520689108</v>
      </c>
      <c r="H44" s="26" t="n">
        <f aca="false">SUM(H40,H36,H32,H28,H24,H20,H16,H12)</f>
        <v>270727240249.311</v>
      </c>
      <c r="I44" s="27" t="n">
        <f aca="false">(H44/H45)*100</f>
        <v>55.8857552512112</v>
      </c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256944</v>
      </c>
      <c r="E45" s="29"/>
      <c r="F45" s="28" t="n">
        <f aca="false">SUM(F43:F44)</f>
        <v>152787723745.403</v>
      </c>
      <c r="G45" s="29"/>
      <c r="H45" s="28" t="n">
        <f aca="false">SUM(H43:H44)</f>
        <v>484429778272.421</v>
      </c>
      <c r="I45" s="29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5.85"/>
    <col collapsed="false" customWidth="true" hidden="false" outlineLevel="0" max="5" min="4" style="0" width="15.85"/>
    <col collapsed="false" customWidth="true" hidden="false" outlineLevel="0" max="7" min="6" style="0" width="15.41"/>
    <col collapsed="false" customWidth="true" hidden="false" outlineLevel="0" max="8" min="8" style="0" width="19.56"/>
    <col collapsed="false" customWidth="true" hidden="false" outlineLevel="0" max="9" min="9" style="0" width="19.99"/>
    <col collapsed="false" customWidth="true" hidden="false" outlineLevel="0" max="10" min="10" style="0" width="18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12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December 31,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tr">
        <f aca="false">'[1]PHYSICAL PIVOT'!B5</f>
        <v>REGION</v>
      </c>
      <c r="C9" s="11"/>
      <c r="D9" s="12" t="str">
        <f aca="false">'[1]PHYSICAL PIVOT'!D5</f>
        <v>Sum of DEALS</v>
      </c>
      <c r="E9" s="12" t="s">
        <v>5</v>
      </c>
      <c r="F9" s="12" t="str">
        <f aca="false">'[1]PHYSICAL PIVOT'!E5</f>
        <v>Sum of VOLUME2</v>
      </c>
      <c r="G9" s="12" t="s">
        <v>6</v>
      </c>
      <c r="H9" s="13" t="str">
        <f aca="false">'[1]PHYSICAL PIVOT'!F5</f>
        <v>Sum of VALUE</v>
      </c>
      <c r="I9" s="13" t="s">
        <v>7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tr">
        <f aca="false">'[1]PHYSICAL PIVOT'!B6</f>
        <v>CENTRAL</v>
      </c>
      <c r="B11" s="21" t="str">
        <f aca="false">'[1]PHYSICAL PIVOT'!C6</f>
        <v>EOL</v>
      </c>
      <c r="C11" s="21"/>
      <c r="D11" s="22" t="n">
        <f aca="false">'[1]PHYSICAL PIVOT'!D6</f>
        <v>84687</v>
      </c>
      <c r="E11" s="23" t="n">
        <f aca="false">(D11/D13)*100</f>
        <v>83.4190307328605</v>
      </c>
      <c r="F11" s="22" t="n">
        <f aca="false">'[1]PHYSICAL PIVOT'!E6</f>
        <v>984511298</v>
      </c>
      <c r="G11" s="23" t="n">
        <f aca="false">(F11/F13)*100</f>
        <v>20.6020995546158</v>
      </c>
      <c r="H11" s="22" t="n">
        <f aca="false">'[1]PHYSICAL PIVOT'!F6</f>
        <v>4298865827.13136</v>
      </c>
      <c r="I11" s="23" t="n">
        <f aca="false">(H11/H13)*100</f>
        <v>17.0470797424947</v>
      </c>
      <c r="J11" s="7"/>
    </row>
    <row r="12" customFormat="false" ht="12.75" hidden="false" customHeight="false" outlineLevel="0" collapsed="false">
      <c r="A12" s="24"/>
      <c r="B12" s="25" t="str">
        <f aca="false">'[1]PHYSICAL PIVOT'!C7</f>
        <v>OTC</v>
      </c>
      <c r="C12" s="25"/>
      <c r="D12" s="26" t="n">
        <f aca="false">'[1]PHYSICAL PIVOT'!D7</f>
        <v>16833</v>
      </c>
      <c r="E12" s="27" t="n">
        <f aca="false">(D12/D13)*100</f>
        <v>16.5809692671395</v>
      </c>
      <c r="F12" s="26" t="n">
        <f aca="false">'[1]PHYSICAL PIVOT'!E7</f>
        <v>3794182715.15181</v>
      </c>
      <c r="G12" s="27" t="n">
        <f aca="false">(F12/F13)*100</f>
        <v>79.3979004453842</v>
      </c>
      <c r="H12" s="26" t="n">
        <f aca="false">'[1]PHYSICAL PIVOT'!F7</f>
        <v>20918742655.1896</v>
      </c>
      <c r="I12" s="27" t="n">
        <f aca="false">(H12/H13)*100</f>
        <v>82.9529202575053</v>
      </c>
      <c r="J12" s="7"/>
    </row>
    <row r="13" customFormat="false" ht="12.75" hidden="false" customHeight="false" outlineLevel="0" collapsed="false">
      <c r="A13" s="3"/>
      <c r="B13" s="3" t="s">
        <v>8</v>
      </c>
      <c r="C13" s="3"/>
      <c r="D13" s="28" t="n">
        <f aca="false">'[1]PHYSICAL PIVOT'!D8</f>
        <v>101520</v>
      </c>
      <c r="E13" s="29"/>
      <c r="F13" s="28" t="n">
        <f aca="false">'[1]PHYSICAL PIVOT'!E8</f>
        <v>4778694013.15181</v>
      </c>
      <c r="G13" s="29"/>
      <c r="H13" s="28" t="n">
        <f aca="false">'[1]PHYSICAL PIVOT'!F8</f>
        <v>25217608482.321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tr">
        <f aca="false">'[1]PHYSICAL PIVOT'!B9</f>
        <v>EAST</v>
      </c>
      <c r="B15" s="21" t="str">
        <f aca="false">'[1]PHYSICAL PIVOT'!C9</f>
        <v>EOL</v>
      </c>
      <c r="C15" s="21"/>
      <c r="D15" s="22" t="n">
        <f aca="false">'[1]PHYSICAL PIVOT'!D9</f>
        <v>70150</v>
      </c>
      <c r="E15" s="23" t="n">
        <f aca="false">(D15/D17)*100</f>
        <v>69.9848357875414</v>
      </c>
      <c r="F15" s="22" t="n">
        <f aca="false">'[1]PHYSICAL PIVOT'!E9</f>
        <v>1617470895.002</v>
      </c>
      <c r="G15" s="23" t="n">
        <f aca="false">(F15/F17)*100</f>
        <v>26.0642389281373</v>
      </c>
      <c r="H15" s="22" t="n">
        <f aca="false">'[1]PHYSICAL PIVOT'!F9</f>
        <v>8153564701.34295</v>
      </c>
      <c r="I15" s="23" t="n">
        <f aca="false">(H15/H17)*100</f>
        <v>29.6021775234737</v>
      </c>
      <c r="J15" s="5"/>
    </row>
    <row r="16" customFormat="false" ht="12.75" hidden="false" customHeight="false" outlineLevel="0" collapsed="false">
      <c r="A16" s="24"/>
      <c r="B16" s="25" t="str">
        <f aca="false">'[1]PHYSICAL PIVOT'!C10</f>
        <v>OTC</v>
      </c>
      <c r="C16" s="25"/>
      <c r="D16" s="26" t="n">
        <f aca="false">'[1]PHYSICAL PIVOT'!D10</f>
        <v>30086</v>
      </c>
      <c r="E16" s="27" t="n">
        <f aca="false">(D16/D17)*100</f>
        <v>30.0151642124586</v>
      </c>
      <c r="F16" s="26" t="n">
        <f aca="false">'[1]PHYSICAL PIVOT'!E10</f>
        <v>4588238389.13091</v>
      </c>
      <c r="G16" s="27" t="n">
        <f aca="false">(F16/F17)*100</f>
        <v>73.9357610718627</v>
      </c>
      <c r="H16" s="26" t="n">
        <f aca="false">'[1]PHYSICAL PIVOT'!F10</f>
        <v>19390235733.194</v>
      </c>
      <c r="I16" s="27" t="n">
        <f aca="false">(H16/H17)*100</f>
        <v>70.3978224765263</v>
      </c>
      <c r="J16" s="34"/>
    </row>
    <row r="17" customFormat="false" ht="12.75" hidden="false" customHeight="false" outlineLevel="0" collapsed="false">
      <c r="A17" s="3"/>
      <c r="B17" s="3" t="s">
        <v>8</v>
      </c>
      <c r="C17" s="3"/>
      <c r="D17" s="28" t="n">
        <f aca="false">'[1]PHYSICAL PIVOT'!D11</f>
        <v>100236</v>
      </c>
      <c r="E17" s="29"/>
      <c r="F17" s="28" t="n">
        <f aca="false">'[1]PHYSICAL PIVOT'!E11</f>
        <v>6205709284.13291</v>
      </c>
      <c r="G17" s="29"/>
      <c r="H17" s="28" t="n">
        <f aca="false">'[1]PHYSICAL PIVOT'!F11</f>
        <v>27543800434.5369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tr">
        <f aca="false">'[1]PHYSICAL PIVOT'!B12</f>
        <v>ECC-CANADA WEST</v>
      </c>
      <c r="B19" s="21" t="str">
        <f aca="false">'[1]PHYSICAL PIVOT'!C12</f>
        <v>EOL</v>
      </c>
      <c r="C19" s="21"/>
      <c r="D19" s="22" t="n">
        <f aca="false">'[1]PHYSICAL PIVOT'!D12</f>
        <v>44975</v>
      </c>
      <c r="E19" s="23" t="n">
        <f aca="false">(D19/D21)*100</f>
        <v>71.7533503509892</v>
      </c>
      <c r="F19" s="22" t="n">
        <f aca="false">'[1]PHYSICAL PIVOT'!E12</f>
        <v>2633883149.55582</v>
      </c>
      <c r="G19" s="23" t="n">
        <f aca="false">(F19/F21)*100</f>
        <v>54.67045056256</v>
      </c>
      <c r="H19" s="22" t="n">
        <f aca="false">'[1]PHYSICAL PIVOT'!F12</f>
        <v>8872734312.08541</v>
      </c>
      <c r="I19" s="23" t="n">
        <f aca="false">(H19/H21)*100</f>
        <v>51.058732952793</v>
      </c>
      <c r="J19" s="7"/>
    </row>
    <row r="20" customFormat="false" ht="12.75" hidden="false" customHeight="false" outlineLevel="0" collapsed="false">
      <c r="A20" s="24"/>
      <c r="B20" s="25" t="str">
        <f aca="false">'[1]PHYSICAL PIVOT'!C13</f>
        <v>OTC</v>
      </c>
      <c r="C20" s="25"/>
      <c r="D20" s="26" t="n">
        <f aca="false">'[1]PHYSICAL PIVOT'!D13</f>
        <v>17705</v>
      </c>
      <c r="E20" s="27" t="n">
        <f aca="false">(D20/D21)*100</f>
        <v>28.2466496490109</v>
      </c>
      <c r="F20" s="26" t="n">
        <f aca="false">'[1]PHYSICAL PIVOT'!E13</f>
        <v>2183862309.74278</v>
      </c>
      <c r="G20" s="27" t="n">
        <f aca="false">(F20/F21)*100</f>
        <v>45.32954943744</v>
      </c>
      <c r="H20" s="26" t="n">
        <f aca="false">'[1]PHYSICAL PIVOT'!F13</f>
        <v>8504771550.21011</v>
      </c>
      <c r="I20" s="27" t="n">
        <f aca="false">(H20/H21)*100</f>
        <v>48.9412670472071</v>
      </c>
      <c r="J20" s="5"/>
    </row>
    <row r="21" customFormat="false" ht="12.75" hidden="false" customHeight="false" outlineLevel="0" collapsed="false">
      <c r="A21" s="3"/>
      <c r="B21" s="3" t="s">
        <v>8</v>
      </c>
      <c r="C21" s="3"/>
      <c r="D21" s="28" t="n">
        <f aca="false">'[1]PHYSICAL PIVOT'!D14</f>
        <v>62680</v>
      </c>
      <c r="E21" s="29"/>
      <c r="F21" s="28" t="n">
        <f aca="false">'[1]PHYSICAL PIVOT'!E14</f>
        <v>4817745459.29859</v>
      </c>
      <c r="G21" s="29"/>
      <c r="H21" s="28" t="n">
        <f aca="false">'[1]PHYSICAL PIVOT'!F14</f>
        <v>17377505862.2955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tr">
        <f aca="false">'[1]PHYSICAL PIVOT'!B15</f>
        <v>ENA-CANADA EAST</v>
      </c>
      <c r="B23" s="21" t="str">
        <f aca="false">'[1]PHYSICAL PIVOT'!C15</f>
        <v>EOL</v>
      </c>
      <c r="C23" s="21"/>
      <c r="D23" s="22" t="n">
        <f aca="false">'[1]PHYSICAL PIVOT'!D15</f>
        <v>6392</v>
      </c>
      <c r="E23" s="23" t="n">
        <f aca="false">(D23/D25)*100</f>
        <v>68.086919471666</v>
      </c>
      <c r="F23" s="22" t="n">
        <f aca="false">'[1]PHYSICAL PIVOT'!E15</f>
        <v>591415872.011</v>
      </c>
      <c r="G23" s="23" t="n">
        <f aca="false">(F23/F25)*100</f>
        <v>50.6965417386638</v>
      </c>
      <c r="H23" s="22" t="n">
        <f aca="false">'[1]PHYSICAL PIVOT'!F15</f>
        <v>2939330695.79599</v>
      </c>
      <c r="I23" s="23" t="n">
        <f aca="false">(H23/H25)*100</f>
        <v>55.5930776491885</v>
      </c>
      <c r="J23" s="7"/>
    </row>
    <row r="24" customFormat="false" ht="12.75" hidden="false" customHeight="false" outlineLevel="0" collapsed="false">
      <c r="A24" s="24"/>
      <c r="B24" s="25" t="str">
        <f aca="false">'[1]PHYSICAL PIVOT'!C16</f>
        <v>OTC</v>
      </c>
      <c r="C24" s="25"/>
      <c r="D24" s="26" t="n">
        <f aca="false">'[1]PHYSICAL PIVOT'!D16</f>
        <v>2996</v>
      </c>
      <c r="E24" s="27" t="n">
        <f aca="false">(D24/D25)*100</f>
        <v>31.913080528334</v>
      </c>
      <c r="F24" s="26" t="n">
        <f aca="false">'[1]PHYSICAL PIVOT'!E16</f>
        <v>575164434.511084</v>
      </c>
      <c r="G24" s="27" t="n">
        <f aca="false">(F24/F25)*100</f>
        <v>49.3034582613362</v>
      </c>
      <c r="H24" s="26" t="n">
        <f aca="false">'[1]PHYSICAL PIVOT'!F16</f>
        <v>2347893577.60039</v>
      </c>
      <c r="I24" s="27" t="n">
        <f aca="false">(H24/H25)*100</f>
        <v>44.4069223508115</v>
      </c>
      <c r="J24" s="7"/>
    </row>
    <row r="25" customFormat="false" ht="12.75" hidden="false" customHeight="false" outlineLevel="0" collapsed="false">
      <c r="A25" s="3"/>
      <c r="B25" s="3" t="s">
        <v>8</v>
      </c>
      <c r="C25" s="3"/>
      <c r="D25" s="28" t="n">
        <f aca="false">'[1]PHYSICAL PIVOT'!D17</f>
        <v>9388</v>
      </c>
      <c r="E25" s="29"/>
      <c r="F25" s="28" t="n">
        <f aca="false">'[1]PHYSICAL PIVOT'!E17</f>
        <v>1166580306.52208</v>
      </c>
      <c r="G25" s="29"/>
      <c r="H25" s="28" t="n">
        <f aca="false">'[1]PHYSICAL PIVOT'!F17</f>
        <v>5287224273.39639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">
        <v>13</v>
      </c>
      <c r="B27" s="21" t="s">
        <v>9</v>
      </c>
      <c r="C27" s="21"/>
      <c r="D27" s="22"/>
      <c r="E27" s="23"/>
      <c r="F27" s="22"/>
      <c r="G27" s="23"/>
      <c r="H27" s="22"/>
      <c r="I27" s="23"/>
      <c r="J27" s="14"/>
    </row>
    <row r="28" customFormat="false" ht="12.75" hidden="false" customHeight="false" outlineLevel="0" collapsed="false">
      <c r="A28" s="24"/>
      <c r="B28" s="25" t="s">
        <v>10</v>
      </c>
      <c r="C28" s="25"/>
      <c r="D28" s="26"/>
      <c r="E28" s="27"/>
      <c r="F28" s="26"/>
      <c r="G28" s="27"/>
      <c r="H28" s="26"/>
      <c r="I28" s="27"/>
      <c r="J28" s="14"/>
    </row>
    <row r="29" customFormat="false" ht="12.75" hidden="false" customHeight="false" outlineLevel="0" collapsed="false">
      <c r="A29" s="3"/>
      <c r="B29" s="3" t="s">
        <v>8</v>
      </c>
      <c r="C29" s="3"/>
      <c r="D29" s="28"/>
      <c r="E29" s="29"/>
      <c r="F29" s="28"/>
      <c r="G29" s="29"/>
      <c r="H29" s="28"/>
      <c r="I29" s="29"/>
      <c r="J29" s="14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14"/>
    </row>
    <row r="31" customFormat="false" ht="12.75" hidden="false" customHeight="false" outlineLevel="0" collapsed="false">
      <c r="A31" s="20" t="str">
        <f aca="false">'[1]PHYSICAL PIVOT'!B18</f>
        <v>NG-PRICE</v>
      </c>
      <c r="B31" s="21" t="str">
        <f aca="false">'[1]PHYSICAL PIVOT'!C18</f>
        <v>EOL</v>
      </c>
      <c r="C31" s="21"/>
      <c r="D31" s="22" t="n">
        <f aca="false">'[1]PHYSICAL PIVOT'!D18</f>
        <v>1</v>
      </c>
      <c r="E31" s="23" t="n">
        <f aca="false">(D31/D33)*100</f>
        <v>0.448430493273543</v>
      </c>
      <c r="F31" s="22" t="n">
        <f aca="false">'[1]PHYSICAL PIVOT'!E18</f>
        <v>10000</v>
      </c>
      <c r="G31" s="23" t="n">
        <f aca="false">(F31/F33)*100</f>
        <v>0.00058122108219634</v>
      </c>
      <c r="H31" s="22" t="n">
        <f aca="false">'[1]PHYSICAL PIVOT'!F18</f>
        <v>27000</v>
      </c>
      <c r="I31" s="23" t="n">
        <f aca="false">(H31/H33)*100</f>
        <v>0.000358085473781614</v>
      </c>
      <c r="J31" s="7"/>
    </row>
    <row r="32" customFormat="false" ht="12.75" hidden="false" customHeight="false" outlineLevel="0" collapsed="false">
      <c r="A32" s="24"/>
      <c r="B32" s="25" t="str">
        <f aca="false">'[1]PHYSICAL PIVOT'!C19</f>
        <v>OTC</v>
      </c>
      <c r="C32" s="25"/>
      <c r="D32" s="26" t="n">
        <f aca="false">'[1]PHYSICAL PIVOT'!D19</f>
        <v>222</v>
      </c>
      <c r="E32" s="27" t="n">
        <f aca="false">(D32/D33)*100</f>
        <v>99.5515695067265</v>
      </c>
      <c r="F32" s="26" t="n">
        <f aca="false">'[1]PHYSICAL PIVOT'!E19</f>
        <v>1720505705.00706</v>
      </c>
      <c r="G32" s="27" t="n">
        <f aca="false">(F32/F33)*100</f>
        <v>99.9994187789178</v>
      </c>
      <c r="H32" s="26" t="n">
        <f aca="false">'[1]PHYSICAL PIVOT'!F19</f>
        <v>7540072215.66003</v>
      </c>
      <c r="I32" s="27" t="n">
        <f aca="false">(H32/H33)*100</f>
        <v>99.9996419145262</v>
      </c>
      <c r="J32" s="7"/>
    </row>
    <row r="33" customFormat="false" ht="12.75" hidden="false" customHeight="false" outlineLevel="0" collapsed="false">
      <c r="A33" s="3"/>
      <c r="B33" s="3" t="s">
        <v>8</v>
      </c>
      <c r="C33" s="3"/>
      <c r="D33" s="28" t="n">
        <f aca="false">'[1]PHYSICAL PIVOT'!D20</f>
        <v>223</v>
      </c>
      <c r="E33" s="29"/>
      <c r="F33" s="28" t="n">
        <f aca="false">'[1]PHYSICAL PIVOT'!E20</f>
        <v>1720515705.00706</v>
      </c>
      <c r="G33" s="29"/>
      <c r="H33" s="28" t="n">
        <f aca="false">'[1]PHYSICAL PIVOT'!F20</f>
        <v>7540099215.66003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tr">
        <f aca="false">'[1]PHYSICAL PIVOT'!B21</f>
        <v>TEXAS</v>
      </c>
      <c r="B35" s="21" t="str">
        <f aca="false">'[1]PHYSICAL PIVOT'!C21</f>
        <v>EOL</v>
      </c>
      <c r="C35" s="21"/>
      <c r="D35" s="22" t="n">
        <f aca="false">'[1]PHYSICAL PIVOT'!D21</f>
        <v>7915</v>
      </c>
      <c r="E35" s="23" t="n">
        <f aca="false">(D35/D37)*100</f>
        <v>47.8305535412134</v>
      </c>
      <c r="F35" s="22" t="n">
        <f aca="false">'[1]PHYSICAL PIVOT'!E21</f>
        <v>225076072</v>
      </c>
      <c r="G35" s="23" t="n">
        <f aca="false">(F35/F37)*100</f>
        <v>9.25395133154467</v>
      </c>
      <c r="H35" s="22" t="n">
        <f aca="false">'[1]PHYSICAL PIVOT'!F21</f>
        <v>1065048688.72304</v>
      </c>
      <c r="I35" s="23" t="n">
        <f aca="false">(H35/H37)*100</f>
        <v>10.8132569810883</v>
      </c>
      <c r="J35" s="14"/>
    </row>
    <row r="36" customFormat="false" ht="12.75" hidden="false" customHeight="false" outlineLevel="0" collapsed="false">
      <c r="A36" s="24"/>
      <c r="B36" s="25" t="str">
        <f aca="false">'[1]PHYSICAL PIVOT'!C22</f>
        <v>OTC</v>
      </c>
      <c r="C36" s="25"/>
      <c r="D36" s="26" t="n">
        <f aca="false">'[1]PHYSICAL PIVOT'!D22</f>
        <v>8633</v>
      </c>
      <c r="E36" s="27" t="n">
        <f aca="false">(D36/D37)*100</f>
        <v>52.1694464587866</v>
      </c>
      <c r="F36" s="26" t="n">
        <f aca="false">'[1]PHYSICAL PIVOT'!E22</f>
        <v>2207139788.40512</v>
      </c>
      <c r="G36" s="27" t="n">
        <f aca="false">(F36/F37)*100</f>
        <v>90.7460486684553</v>
      </c>
      <c r="H36" s="26" t="n">
        <f aca="false">'[1]PHYSICAL PIVOT'!F22</f>
        <v>8784423034.60459</v>
      </c>
      <c r="I36" s="27" t="n">
        <f aca="false">(H36/H37)*100</f>
        <v>89.1867430189117</v>
      </c>
      <c r="J36" s="7"/>
    </row>
    <row r="37" customFormat="false" ht="12.75" hidden="false" customHeight="false" outlineLevel="0" collapsed="false">
      <c r="A37" s="3"/>
      <c r="B37" s="3" t="s">
        <v>8</v>
      </c>
      <c r="C37" s="3"/>
      <c r="D37" s="28" t="n">
        <f aca="false">'[1]PHYSICAL PIVOT'!D23</f>
        <v>16548</v>
      </c>
      <c r="E37" s="29"/>
      <c r="F37" s="28" t="n">
        <f aca="false">'[1]PHYSICAL PIVOT'!E23</f>
        <v>2432215860.40512</v>
      </c>
      <c r="G37" s="29"/>
      <c r="H37" s="28" t="n">
        <f aca="false">'[1]PHYSICAL PIVOT'!F23</f>
        <v>9849471723.32764</v>
      </c>
      <c r="I37" s="29"/>
      <c r="J37" s="7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7"/>
    </row>
    <row r="39" customFormat="false" ht="12.75" hidden="false" customHeight="false" outlineLevel="0" collapsed="false">
      <c r="A39" s="20" t="str">
        <f aca="false">'[1]PHYSICAL PIVOT'!B24</f>
        <v>WEST</v>
      </c>
      <c r="B39" s="21" t="str">
        <f aca="false">'[1]PHYSICAL PIVOT'!C24</f>
        <v>EOL</v>
      </c>
      <c r="C39" s="21"/>
      <c r="D39" s="22" t="n">
        <f aca="false">'[1]PHYSICAL PIVOT'!D24</f>
        <v>46602</v>
      </c>
      <c r="E39" s="23" t="n">
        <f aca="false">(D39/D41)*100</f>
        <v>78.4941889843355</v>
      </c>
      <c r="F39" s="22" t="n">
        <f aca="false">'[1]PHYSICAL PIVOT'!E24</f>
        <v>557413106</v>
      </c>
      <c r="G39" s="23" t="n">
        <f aca="false">(F39/F41)*100</f>
        <v>17.9802892429539</v>
      </c>
      <c r="H39" s="22" t="n">
        <f aca="false">'[1]PHYSICAL PIVOT'!F24</f>
        <v>3702343586.31497</v>
      </c>
      <c r="I39" s="23" t="n">
        <f aca="false">(H39/H41)*100</f>
        <v>21.1866134028777</v>
      </c>
      <c r="J39" s="7"/>
    </row>
    <row r="40" customFormat="false" ht="12.75" hidden="false" customHeight="false" outlineLevel="0" collapsed="false">
      <c r="A40" s="24"/>
      <c r="B40" s="25" t="str">
        <f aca="false">'[1]PHYSICAL PIVOT'!C25</f>
        <v>OTC</v>
      </c>
      <c r="C40" s="25"/>
      <c r="D40" s="26" t="n">
        <f aca="false">'[1]PHYSICAL PIVOT'!D25</f>
        <v>12768</v>
      </c>
      <c r="E40" s="27" t="n">
        <f aca="false">(D40/D41)*100</f>
        <v>21.5058110156645</v>
      </c>
      <c r="F40" s="26" t="n">
        <f aca="false">'[1]PHYSICAL PIVOT'!E25</f>
        <v>2542721149.173</v>
      </c>
      <c r="G40" s="27" t="n">
        <f aca="false">(F40/F41)*100</f>
        <v>82.0197107570461</v>
      </c>
      <c r="H40" s="26" t="n">
        <f aca="false">'[1]PHYSICAL PIVOT'!F25</f>
        <v>13772575674.7884</v>
      </c>
      <c r="I40" s="27" t="n">
        <f aca="false">(H40/H41)*100</f>
        <v>78.8133865971223</v>
      </c>
      <c r="J40" s="5"/>
    </row>
    <row r="41" customFormat="false" ht="12.75" hidden="false" customHeight="false" outlineLevel="0" collapsed="false">
      <c r="A41" s="3"/>
      <c r="B41" s="3" t="s">
        <v>8</v>
      </c>
      <c r="C41" s="3"/>
      <c r="D41" s="28" t="n">
        <f aca="false">'[1]PHYSICAL PIVOT'!D26</f>
        <v>59370</v>
      </c>
      <c r="E41" s="29"/>
      <c r="F41" s="28" t="n">
        <f aca="false">'[1]PHYSICAL PIVOT'!E26</f>
        <v>3100134255.173</v>
      </c>
      <c r="G41" s="29"/>
      <c r="H41" s="28" t="n">
        <f aca="false">'[1]PHYSICAL PIVOT'!F26</f>
        <v>17474919261.1033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  <c r="J42" s="5"/>
    </row>
    <row r="43" customFormat="false" ht="12.75" hidden="false" customHeight="false" outlineLevel="0" collapsed="false">
      <c r="A43" s="20" t="s">
        <v>8</v>
      </c>
      <c r="B43" s="21" t="s">
        <v>9</v>
      </c>
      <c r="C43" s="21"/>
      <c r="D43" s="22" t="n">
        <f aca="false">SUM(D39,D35,D31,D27,D23,D19,D15,D11)</f>
        <v>260722</v>
      </c>
      <c r="E43" s="23" t="n">
        <f aca="false">(D43/D45)*100</f>
        <v>74.4994499449945</v>
      </c>
      <c r="F43" s="22" t="n">
        <f aca="false">SUM(F39,F35,F31,F27,F23,F19,F15,F11)</f>
        <v>6609780392.56882</v>
      </c>
      <c r="G43" s="23" t="n">
        <f aca="false">(F43/F45)*100</f>
        <v>27.2887909500107</v>
      </c>
      <c r="H43" s="22" t="n">
        <f aca="false">SUM(H39,H35,H31,H27,H23,H19,H15,H11)</f>
        <v>29031914811.3937</v>
      </c>
      <c r="I43" s="23" t="n">
        <f aca="false">(H43/H45)*100</f>
        <v>26.3231019789459</v>
      </c>
      <c r="J43" s="7"/>
    </row>
    <row r="44" customFormat="false" ht="12.75" hidden="false" customHeight="false" outlineLevel="0" collapsed="false">
      <c r="A44" s="24"/>
      <c r="B44" s="25" t="s">
        <v>10</v>
      </c>
      <c r="C44" s="25"/>
      <c r="D44" s="26" t="n">
        <f aca="false">SUM(D40,D36,D32,D28,D24,D20,D16,D12)</f>
        <v>89243</v>
      </c>
      <c r="E44" s="27" t="n">
        <f aca="false">(D44/D45)*100</f>
        <v>25.5005500550055</v>
      </c>
      <c r="F44" s="26" t="n">
        <f aca="false">SUM(F40,F36,F32,F28,F24,F20,F16,F12)</f>
        <v>17611814491.1218</v>
      </c>
      <c r="G44" s="27" t="n">
        <f aca="false">(F44/F45)*100</f>
        <v>72.7112090499893</v>
      </c>
      <c r="H44" s="26" t="n">
        <f aca="false">SUM(H40,H36,H32,H28,H24,H20,H16,H12)</f>
        <v>81258714441.2471</v>
      </c>
      <c r="I44" s="27" t="n">
        <f aca="false">(H44/H45)*100</f>
        <v>73.6768980210541</v>
      </c>
      <c r="J44" s="7"/>
    </row>
    <row r="45" customFormat="false" ht="12.75" hidden="false" customHeight="false" outlineLevel="0" collapsed="false">
      <c r="A45" s="3"/>
      <c r="B45" s="3" t="s">
        <v>8</v>
      </c>
      <c r="C45" s="3"/>
      <c r="D45" s="28" t="n">
        <f aca="false">SUM(D43:D44)</f>
        <v>349965</v>
      </c>
      <c r="E45" s="29"/>
      <c r="F45" s="28" t="n">
        <f aca="false">SUM(F43:F44)</f>
        <v>24221594883.6906</v>
      </c>
      <c r="G45" s="29"/>
      <c r="H45" s="28" t="n">
        <f aca="false">SUM(H43:H44)</f>
        <v>110290629252.641</v>
      </c>
      <c r="I45" s="29"/>
      <c r="J45" s="5"/>
    </row>
    <row r="46" customFormat="false" ht="12.75" hidden="false" customHeight="false" outlineLevel="0" collapsed="false">
      <c r="A46" s="36"/>
      <c r="B46" s="39"/>
      <c r="C46" s="6"/>
      <c r="D46" s="7"/>
      <c r="E46" s="7"/>
      <c r="F46" s="6"/>
      <c r="G46" s="6"/>
      <c r="H46" s="41"/>
      <c r="I46" s="6"/>
      <c r="J46" s="34"/>
    </row>
    <row r="47" customFormat="false" ht="12.75" hidden="false" customHeight="false" outlineLevel="0" collapsed="false">
      <c r="A47" s="36"/>
      <c r="B47" s="39"/>
      <c r="C47" s="6"/>
      <c r="D47" s="7"/>
      <c r="E47" s="7"/>
      <c r="F47" s="6"/>
      <c r="G47" s="6"/>
      <c r="H47" s="7"/>
      <c r="I47" s="6"/>
      <c r="J47" s="7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6"/>
      <c r="B49" s="36"/>
      <c r="C49" s="37"/>
      <c r="D49" s="14"/>
      <c r="E49" s="14"/>
      <c r="F49" s="37"/>
      <c r="G49" s="37"/>
      <c r="H49" s="38"/>
      <c r="I49" s="37"/>
      <c r="J49" s="14"/>
    </row>
    <row r="50" customFormat="false" ht="12.75" hidden="false" customHeight="false" outlineLevel="0" collapsed="false">
      <c r="A50" s="36"/>
      <c r="B50" s="36"/>
      <c r="C50" s="37"/>
      <c r="D50" s="14"/>
      <c r="E50" s="14"/>
      <c r="F50" s="37"/>
      <c r="G50" s="37"/>
      <c r="H50" s="38"/>
      <c r="I50" s="37"/>
      <c r="J50" s="14"/>
    </row>
    <row r="51" customFormat="false" ht="12.75" hidden="false" customHeight="false" outlineLevel="0" collapsed="false">
      <c r="A51" s="36"/>
      <c r="B51" s="39"/>
      <c r="C51" s="6"/>
      <c r="D51" s="7"/>
      <c r="E51" s="7"/>
      <c r="F51" s="6"/>
      <c r="G51" s="6"/>
      <c r="H51" s="7"/>
      <c r="I51" s="6"/>
      <c r="J51" s="7"/>
    </row>
    <row r="52" customFormat="false" ht="12.75" hidden="false" customHeight="false" outlineLevel="0" collapsed="false">
      <c r="A52" s="39"/>
      <c r="B52" s="39"/>
      <c r="C52" s="6"/>
      <c r="D52" s="7"/>
      <c r="E52" s="7"/>
      <c r="F52" s="6"/>
      <c r="G52" s="6"/>
      <c r="H52" s="7"/>
      <c r="I52" s="6"/>
      <c r="J52" s="7"/>
    </row>
    <row r="53" customFormat="false" ht="12.75" hidden="false" customHeight="false" outlineLevel="0" collapsed="false">
      <c r="A53" s="3"/>
      <c r="B53" s="3"/>
      <c r="C53" s="37"/>
      <c r="D53" s="14"/>
      <c r="E53" s="14"/>
      <c r="F53" s="37"/>
      <c r="G53" s="37"/>
      <c r="H53" s="38"/>
      <c r="I53" s="37"/>
      <c r="J53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&amp;L&amp;8O:\EOL\SHANKMAN\&amp;F
&amp;A&amp;R&amp;8&amp;D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2001-01-04T20:16:00Z</dcterms:created>
  <dc:creator>mmotsin</dc:creator>
  <dc:description>- Oracle 8i ODBC QueryFix Applied</dc:description>
  <dc:language>en-US</dc:language>
  <cp:lastModifiedBy>pberzins</cp:lastModifiedBy>
  <cp:revision>0</cp:revision>
  <dc:subject/>
  <dc:title/>
</cp:coreProperties>
</file>