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<sst xmlns="http://schemas.openxmlformats.org/spreadsheetml/2006/main" count="61" uniqueCount="14">
  <si>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</si>
  <si>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</si>
  <si>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December 6, 2000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</si>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</sst>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A GAS DAT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DEAL%20BREAKDOWN%20ANALYSIS%2012-06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NA GAS DATA"/>
      <sheetName val="BASIS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90789</v>
          </cell>
          <cell r="E6">
            <v>10432216761</v>
          </cell>
          <cell r="F6">
            <v>10367447319.3373</v>
          </cell>
        </row>
        <row r="7">
          <cell r="C7" t="str">
            <v>NON-EOL</v>
          </cell>
          <cell r="D7">
            <v>19167</v>
          </cell>
          <cell r="E7">
            <v>4858852110.77135</v>
          </cell>
          <cell r="F7">
            <v>14987044399.829</v>
          </cell>
        </row>
        <row r="8">
          <cell r="D8">
            <v>109956</v>
          </cell>
          <cell r="E8">
            <v>15291068871.7714</v>
          </cell>
          <cell r="F8">
            <v>25354491719.1662</v>
          </cell>
        </row>
        <row r="9">
          <cell r="B9" t="str">
            <v>EAST</v>
          </cell>
          <cell r="C9" t="str">
            <v>EOL</v>
          </cell>
          <cell r="D9">
            <v>77389</v>
          </cell>
          <cell r="E9">
            <v>7737034801.6001</v>
          </cell>
          <cell r="F9">
            <v>13943829245.9115</v>
          </cell>
        </row>
        <row r="10">
          <cell r="C10" t="str">
            <v>NON-EOL</v>
          </cell>
          <cell r="D10">
            <v>33648</v>
          </cell>
          <cell r="E10">
            <v>9849449214.65668</v>
          </cell>
          <cell r="F10">
            <v>21220268138.6905</v>
          </cell>
        </row>
        <row r="11">
          <cell r="D11">
            <v>111037</v>
          </cell>
          <cell r="E11">
            <v>17586484016.2568</v>
          </cell>
          <cell r="F11">
            <v>35164097384.602</v>
          </cell>
        </row>
        <row r="12">
          <cell r="B12" t="str">
            <v>ECC-CANADA WEST</v>
          </cell>
          <cell r="C12" t="str">
            <v>EOL</v>
          </cell>
          <cell r="D12">
            <v>48324</v>
          </cell>
          <cell r="E12">
            <v>5860168079.37416</v>
          </cell>
          <cell r="F12">
            <v>16163756364.9785</v>
          </cell>
        </row>
        <row r="13">
          <cell r="C13" t="str">
            <v>NON-EOL</v>
          </cell>
          <cell r="D13">
            <v>20990</v>
          </cell>
          <cell r="E13">
            <v>5666368005.15634</v>
          </cell>
          <cell r="F13">
            <v>13194207029.0545</v>
          </cell>
        </row>
        <row r="14">
          <cell r="D14">
            <v>69314</v>
          </cell>
          <cell r="E14">
            <v>11526536084.5305</v>
          </cell>
          <cell r="F14">
            <v>29357963394.033</v>
          </cell>
        </row>
        <row r="15">
          <cell r="B15" t="str">
            <v>ENA-CANADA EAST</v>
          </cell>
          <cell r="C15" t="str">
            <v>EOL</v>
          </cell>
          <cell r="D15">
            <v>5726</v>
          </cell>
          <cell r="E15">
            <v>693697309.491</v>
          </cell>
          <cell r="F15">
            <v>3092517782.19564</v>
          </cell>
        </row>
        <row r="16">
          <cell r="C16" t="str">
            <v>NON-EOL</v>
          </cell>
          <cell r="D16">
            <v>3023</v>
          </cell>
          <cell r="E16">
            <v>600981682.832059</v>
          </cell>
          <cell r="F16">
            <v>2294309636.95546</v>
          </cell>
        </row>
        <row r="17">
          <cell r="D17">
            <v>8749</v>
          </cell>
          <cell r="E17">
            <v>1294678992.32306</v>
          </cell>
          <cell r="F17">
            <v>5386827419.1511</v>
          </cell>
        </row>
        <row r="18">
          <cell r="B18" t="str">
            <v>G-DAILY-EST</v>
          </cell>
          <cell r="C18" t="str">
            <v>EOL</v>
          </cell>
          <cell r="D18">
            <v>16718</v>
          </cell>
          <cell r="E18">
            <v>3895715357</v>
          </cell>
          <cell r="F18">
            <v>18386677084.4505</v>
          </cell>
        </row>
        <row r="19">
          <cell r="C19" t="str">
            <v>NON-EOL</v>
          </cell>
          <cell r="D19">
            <v>3471</v>
          </cell>
          <cell r="E19">
            <v>1358065924.913</v>
          </cell>
          <cell r="F19">
            <v>5081800765.96163</v>
          </cell>
        </row>
        <row r="20">
          <cell r="D20">
            <v>20189</v>
          </cell>
          <cell r="E20">
            <v>5253781281.913</v>
          </cell>
          <cell r="F20">
            <v>23468477850.4122</v>
          </cell>
        </row>
        <row r="21">
          <cell r="B21" t="str">
            <v>NG-PRICE</v>
          </cell>
          <cell r="C21" t="str">
            <v>EOL</v>
          </cell>
          <cell r="D21">
            <v>87868</v>
          </cell>
          <cell r="E21">
            <v>36260486412</v>
          </cell>
          <cell r="F21">
            <v>164481360707.866</v>
          </cell>
        </row>
        <row r="22">
          <cell r="C22" t="str">
            <v>NON-EOL</v>
          </cell>
          <cell r="D22">
            <v>41349</v>
          </cell>
          <cell r="E22">
            <v>59999889267.9871</v>
          </cell>
          <cell r="F22">
            <v>239772211885.983</v>
          </cell>
        </row>
        <row r="23">
          <cell r="D23">
            <v>129217</v>
          </cell>
          <cell r="E23">
            <v>96260375679.9871</v>
          </cell>
          <cell r="F23">
            <v>404253572593.85</v>
          </cell>
        </row>
        <row r="24">
          <cell r="B24" t="str">
            <v>TEXAS</v>
          </cell>
          <cell r="C24" t="str">
            <v>EOL</v>
          </cell>
          <cell r="D24">
            <v>12950</v>
          </cell>
          <cell r="E24">
            <v>2432511410</v>
          </cell>
          <cell r="F24">
            <v>3875095567.3295</v>
          </cell>
        </row>
        <row r="25">
          <cell r="C25" t="str">
            <v>NON-EOL</v>
          </cell>
          <cell r="D25">
            <v>12734</v>
          </cell>
          <cell r="E25">
            <v>4618978415.29627</v>
          </cell>
          <cell r="F25">
            <v>8352875000.227</v>
          </cell>
        </row>
        <row r="26">
          <cell r="D26">
            <v>25684</v>
          </cell>
          <cell r="E26">
            <v>7051489825.29627</v>
          </cell>
          <cell r="F26">
            <v>12227970567.5565</v>
          </cell>
        </row>
        <row r="27">
          <cell r="B27" t="str">
            <v>WEST</v>
          </cell>
          <cell r="C27" t="str">
            <v>EOL</v>
          </cell>
          <cell r="D27">
            <v>67996</v>
          </cell>
          <cell r="E27">
            <v>12279460572</v>
          </cell>
          <cell r="F27">
            <v>11087806707.917</v>
          </cell>
        </row>
        <row r="28">
          <cell r="C28" t="str">
            <v>NON-EOL</v>
          </cell>
          <cell r="D28">
            <v>22788</v>
          </cell>
          <cell r="E28">
            <v>9460439174.06796</v>
          </cell>
          <cell r="F28">
            <v>13468074953.7063</v>
          </cell>
        </row>
        <row r="29">
          <cell r="D29">
            <v>90784</v>
          </cell>
          <cell r="E29">
            <v>21739899746.068</v>
          </cell>
          <cell r="F29">
            <v>24555881661.6233</v>
          </cell>
        </row>
      </sheetData>
      <sheetData sheetId="4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11672</v>
          </cell>
          <cell r="E6">
            <v>9325384964</v>
          </cell>
          <cell r="F6">
            <v>5877769096.19825</v>
          </cell>
        </row>
        <row r="7">
          <cell r="C7" t="str">
            <v>NON-EOL</v>
          </cell>
          <cell r="D7">
            <v>3072</v>
          </cell>
          <cell r="E7">
            <v>2081327344.3631</v>
          </cell>
          <cell r="F7">
            <v>2466925158.05424</v>
          </cell>
        </row>
        <row r="8">
          <cell r="D8">
            <v>14744</v>
          </cell>
          <cell r="E8">
            <v>11406712308.3631</v>
          </cell>
          <cell r="F8">
            <v>8344694254.25249</v>
          </cell>
        </row>
        <row r="9">
          <cell r="B9" t="str">
            <v>EAST</v>
          </cell>
          <cell r="C9" t="str">
            <v>EOL</v>
          </cell>
          <cell r="D9">
            <v>14386</v>
          </cell>
          <cell r="E9">
            <v>6052470437.5981</v>
          </cell>
          <cell r="F9">
            <v>6052220916.7219</v>
          </cell>
        </row>
        <row r="10">
          <cell r="C10" t="str">
            <v>NON-EOL</v>
          </cell>
          <cell r="D10">
            <v>4540</v>
          </cell>
          <cell r="E10">
            <v>4970194774.25</v>
          </cell>
          <cell r="F10">
            <v>3064051275.85681</v>
          </cell>
        </row>
        <row r="11">
          <cell r="D11">
            <v>18926</v>
          </cell>
          <cell r="E11">
            <v>11022665211.8481</v>
          </cell>
          <cell r="F11">
            <v>9116272192.57871</v>
          </cell>
        </row>
        <row r="12">
          <cell r="B12" t="str">
            <v>ECC-CANADA WEST</v>
          </cell>
          <cell r="C12" t="str">
            <v>EOL</v>
          </cell>
          <cell r="D12">
            <v>4876</v>
          </cell>
          <cell r="E12">
            <v>2897995537.52159</v>
          </cell>
          <cell r="F12">
            <v>6292738565.20675</v>
          </cell>
        </row>
        <row r="13">
          <cell r="C13" t="str">
            <v>NON-EOL</v>
          </cell>
          <cell r="D13">
            <v>3361</v>
          </cell>
          <cell r="E13">
            <v>3366962863.12674</v>
          </cell>
          <cell r="F13">
            <v>4589407151.52121</v>
          </cell>
        </row>
        <row r="14">
          <cell r="D14">
            <v>8237</v>
          </cell>
          <cell r="E14">
            <v>6264958400.64833</v>
          </cell>
          <cell r="F14">
            <v>10882145716.728</v>
          </cell>
        </row>
        <row r="15">
          <cell r="B15" t="str">
            <v>ENA-CANADA EAST</v>
          </cell>
          <cell r="C15" t="str">
            <v>EOL</v>
          </cell>
          <cell r="D15">
            <v>207</v>
          </cell>
          <cell r="E15">
            <v>79042833.48</v>
          </cell>
          <cell r="F15">
            <v>151220494.806377</v>
          </cell>
        </row>
        <row r="16">
          <cell r="C16" t="str">
            <v>NON-EOL</v>
          </cell>
          <cell r="D16">
            <v>44</v>
          </cell>
          <cell r="E16">
            <v>17815000</v>
          </cell>
          <cell r="F16">
            <v>49384860.646</v>
          </cell>
        </row>
        <row r="17">
          <cell r="D17">
            <v>251</v>
          </cell>
          <cell r="E17">
            <v>96857833.48</v>
          </cell>
          <cell r="F17">
            <v>200605355.452377</v>
          </cell>
        </row>
        <row r="18">
          <cell r="B18" t="str">
            <v>G-DAILY-EST</v>
          </cell>
          <cell r="C18" t="str">
            <v>EOL</v>
          </cell>
          <cell r="D18">
            <v>16718</v>
          </cell>
          <cell r="E18">
            <v>3895715357</v>
          </cell>
          <cell r="F18">
            <v>18386677084.4505</v>
          </cell>
        </row>
        <row r="19">
          <cell r="C19" t="str">
            <v>NON-EOL</v>
          </cell>
          <cell r="D19">
            <v>3471</v>
          </cell>
          <cell r="E19">
            <v>1358065924.913</v>
          </cell>
          <cell r="F19">
            <v>5081800765.96163</v>
          </cell>
        </row>
        <row r="20">
          <cell r="D20">
            <v>20189</v>
          </cell>
          <cell r="E20">
            <v>5253781281.913</v>
          </cell>
          <cell r="F20">
            <v>23468477850.4122</v>
          </cell>
        </row>
        <row r="21">
          <cell r="B21" t="str">
            <v>NG-PRICE</v>
          </cell>
          <cell r="C21" t="str">
            <v>EOL</v>
          </cell>
          <cell r="D21">
            <v>87867</v>
          </cell>
          <cell r="E21">
            <v>36260476412</v>
          </cell>
          <cell r="F21">
            <v>164481333707.866</v>
          </cell>
        </row>
        <row r="22">
          <cell r="C22" t="str">
            <v>NON-EOL</v>
          </cell>
          <cell r="D22">
            <v>41142</v>
          </cell>
          <cell r="E22">
            <v>58964084562.98</v>
          </cell>
          <cell r="F22">
            <v>235372700561.461</v>
          </cell>
        </row>
        <row r="23">
          <cell r="D23">
            <v>129009</v>
          </cell>
          <cell r="E23">
            <v>95224560974.98</v>
          </cell>
          <cell r="F23">
            <v>399854034269.328</v>
          </cell>
        </row>
        <row r="24">
          <cell r="B24" t="str">
            <v>TEXAS</v>
          </cell>
          <cell r="C24" t="str">
            <v>EOL</v>
          </cell>
          <cell r="D24">
            <v>5718</v>
          </cell>
          <cell r="E24">
            <v>2194189000</v>
          </cell>
          <cell r="F24">
            <v>2835885077.548</v>
          </cell>
        </row>
        <row r="25">
          <cell r="C25" t="str">
            <v>NON-EOL</v>
          </cell>
          <cell r="D25">
            <v>4302</v>
          </cell>
          <cell r="E25">
            <v>2915675628</v>
          </cell>
          <cell r="F25">
            <v>1928171928.60467</v>
          </cell>
        </row>
        <row r="26">
          <cell r="D26">
            <v>10020</v>
          </cell>
          <cell r="E26">
            <v>5109864628</v>
          </cell>
          <cell r="F26">
            <v>4764057006.15267</v>
          </cell>
        </row>
        <row r="27">
          <cell r="B27" t="str">
            <v>WEST</v>
          </cell>
          <cell r="C27" t="str">
            <v>EOL</v>
          </cell>
          <cell r="D27">
            <v>26923</v>
          </cell>
          <cell r="E27">
            <v>11669236600</v>
          </cell>
          <cell r="F27">
            <v>7727773270.62295</v>
          </cell>
        </row>
        <row r="28">
          <cell r="C28" t="str">
            <v>NON-EOL</v>
          </cell>
          <cell r="D28">
            <v>10286</v>
          </cell>
          <cell r="E28">
            <v>7584580708.38996</v>
          </cell>
          <cell r="F28">
            <v>5819111864.89828</v>
          </cell>
        </row>
        <row r="29">
          <cell r="D29">
            <v>37209</v>
          </cell>
          <cell r="E29">
            <v>19253817308.39</v>
          </cell>
          <cell r="F29">
            <v>13546885135.5212</v>
          </cell>
        </row>
      </sheetData>
      <sheetData sheetId="5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79117</v>
          </cell>
          <cell r="E6">
            <v>1106831797</v>
          </cell>
          <cell r="F6">
            <v>4489678223.139</v>
          </cell>
        </row>
        <row r="7">
          <cell r="C7" t="str">
            <v>NON-EOL</v>
          </cell>
          <cell r="D7">
            <v>16095</v>
          </cell>
          <cell r="E7">
            <v>2777524766.40825</v>
          </cell>
          <cell r="F7">
            <v>12520119241.7747</v>
          </cell>
        </row>
        <row r="8">
          <cell r="D8">
            <v>95212</v>
          </cell>
          <cell r="E8">
            <v>3884356563.40825</v>
          </cell>
          <cell r="F8">
            <v>17009797464.9137</v>
          </cell>
        </row>
        <row r="9">
          <cell r="B9" t="str">
            <v>EAST</v>
          </cell>
          <cell r="C9" t="str">
            <v>EOL</v>
          </cell>
          <cell r="D9">
            <v>63003</v>
          </cell>
          <cell r="E9">
            <v>1684564364.002</v>
          </cell>
          <cell r="F9">
            <v>7891608329.18957</v>
          </cell>
        </row>
        <row r="10">
          <cell r="C10" t="str">
            <v>NON-EOL</v>
          </cell>
          <cell r="D10">
            <v>29108</v>
          </cell>
          <cell r="E10">
            <v>4879254440.40668</v>
          </cell>
          <cell r="F10">
            <v>18156216862.8337</v>
          </cell>
        </row>
        <row r="11">
          <cell r="D11">
            <v>92111</v>
          </cell>
          <cell r="E11">
            <v>6563818804.40868</v>
          </cell>
          <cell r="F11">
            <v>26047825192.0233</v>
          </cell>
        </row>
        <row r="12">
          <cell r="B12" t="str">
            <v>ECC-CANADA WEST</v>
          </cell>
          <cell r="C12" t="str">
            <v>EOL</v>
          </cell>
          <cell r="D12">
            <v>43448</v>
          </cell>
          <cell r="E12">
            <v>2962172541.85258</v>
          </cell>
          <cell r="F12">
            <v>9871017799.77178</v>
          </cell>
        </row>
        <row r="13">
          <cell r="C13" t="str">
            <v>NON-EOL</v>
          </cell>
          <cell r="D13">
            <v>17629</v>
          </cell>
          <cell r="E13">
            <v>2299405142.02961</v>
          </cell>
          <cell r="F13">
            <v>8604799877.53325</v>
          </cell>
        </row>
        <row r="14">
          <cell r="D14">
            <v>61077</v>
          </cell>
          <cell r="E14">
            <v>5261577683.88218</v>
          </cell>
          <cell r="F14">
            <v>18475817677.305</v>
          </cell>
        </row>
        <row r="15">
          <cell r="B15" t="str">
            <v>ENA-CANADA EAST</v>
          </cell>
          <cell r="C15" t="str">
            <v>EOL</v>
          </cell>
          <cell r="D15">
            <v>5519</v>
          </cell>
          <cell r="E15">
            <v>614654476.011</v>
          </cell>
          <cell r="F15">
            <v>2941297287.38927</v>
          </cell>
        </row>
        <row r="16">
          <cell r="C16" t="str">
            <v>NON-EOL</v>
          </cell>
          <cell r="D16">
            <v>2979</v>
          </cell>
          <cell r="E16">
            <v>583166682.832059</v>
          </cell>
          <cell r="F16">
            <v>2244924776.30946</v>
          </cell>
        </row>
        <row r="17">
          <cell r="D17">
            <v>8498</v>
          </cell>
          <cell r="E17">
            <v>1197821158.84306</v>
          </cell>
          <cell r="F17">
            <v>5186222063.69873</v>
          </cell>
        </row>
        <row r="18">
          <cell r="B18" t="str">
            <v>NG-PRICE</v>
          </cell>
          <cell r="C18" t="str">
            <v>EOL</v>
          </cell>
          <cell r="D18">
            <v>1</v>
          </cell>
          <cell r="E18">
            <v>10000</v>
          </cell>
          <cell r="F18">
            <v>27000</v>
          </cell>
        </row>
        <row r="19">
          <cell r="C19" t="str">
            <v>NON-EOL</v>
          </cell>
          <cell r="D19">
            <v>207</v>
          </cell>
          <cell r="E19">
            <v>1035804705.00706</v>
          </cell>
          <cell r="F19">
            <v>4399511324.52203</v>
          </cell>
        </row>
        <row r="20">
          <cell r="D20">
            <v>208</v>
          </cell>
          <cell r="E20">
            <v>1035814705.00706</v>
          </cell>
          <cell r="F20">
            <v>4399538324.52203</v>
          </cell>
        </row>
        <row r="21">
          <cell r="B21" t="str">
            <v>TEXAS</v>
          </cell>
          <cell r="C21" t="str">
            <v>EOL</v>
          </cell>
          <cell r="D21">
            <v>7232</v>
          </cell>
          <cell r="E21">
            <v>238322410</v>
          </cell>
          <cell r="F21">
            <v>1039210489.7815</v>
          </cell>
        </row>
        <row r="22">
          <cell r="C22" t="str">
            <v>NON-EOL</v>
          </cell>
          <cell r="D22">
            <v>8432</v>
          </cell>
          <cell r="E22">
            <v>1703302787.29627</v>
          </cell>
          <cell r="F22">
            <v>6424703071.62232</v>
          </cell>
        </row>
        <row r="23">
          <cell r="D23">
            <v>15664</v>
          </cell>
          <cell r="E23">
            <v>1941625197.29627</v>
          </cell>
          <cell r="F23">
            <v>7463913561.40382</v>
          </cell>
        </row>
        <row r="24">
          <cell r="B24" t="str">
            <v>WEST</v>
          </cell>
          <cell r="C24" t="str">
            <v>EOL</v>
          </cell>
          <cell r="D24">
            <v>41073</v>
          </cell>
          <cell r="E24">
            <v>610223972</v>
          </cell>
          <cell r="F24">
            <v>3360033437.29407</v>
          </cell>
        </row>
        <row r="25">
          <cell r="C25" t="str">
            <v>NON-EOL</v>
          </cell>
          <cell r="D25">
            <v>12502</v>
          </cell>
          <cell r="E25">
            <v>1875858465.678</v>
          </cell>
          <cell r="F25">
            <v>7648963088.80797</v>
          </cell>
        </row>
        <row r="26">
          <cell r="D26">
            <v>53575</v>
          </cell>
          <cell r="E26">
            <v>2486082437.678</v>
          </cell>
          <cell r="F26">
            <v>11008996526.102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Sum of DEALS</v>
      </c>
      <c r="E9" s="12" t="s">
        <v>5</v>
      </c>
      <c r="F9" s="12" t="str">
        <f aca="false">'[1]PHYSICAL+FINANCIAL PIVOT '!E5</f>
        <v>Sum of VOLUME2</v>
      </c>
      <c r="G9" s="12" t="s">
        <v>6</v>
      </c>
      <c r="H9" s="13" t="str">
        <f aca="false">'[1]PHYSICAL+FINANCIAL PIVOT '!F5</f>
        <v>Sum of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90789</v>
      </c>
      <c r="E11" s="23" t="n">
        <f aca="false">(D11/D13)*100</f>
        <v>82.5684819382298</v>
      </c>
      <c r="F11" s="22" t="n">
        <f aca="false">'[1]PHYSICAL+FINANCIAL PIVOT '!E6</f>
        <v>10432216761</v>
      </c>
      <c r="G11" s="23" t="n">
        <f aca="false">(F11/F13)*100</f>
        <v>68.2242480789475</v>
      </c>
      <c r="H11" s="22" t="n">
        <f aca="false">'[1]PHYSICAL+FINANCIAL PIVOT '!F6</f>
        <v>10367447319.3373</v>
      </c>
      <c r="I11" s="23" t="n">
        <f aca="false">(H11/H13)*100</f>
        <v>40.889982864457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NON-EOL</v>
      </c>
      <c r="C12" s="25"/>
      <c r="D12" s="26" t="n">
        <f aca="false">'[1]PHYSICAL+FINANCIAL PIVOT '!D7</f>
        <v>19167</v>
      </c>
      <c r="E12" s="27" t="n">
        <f aca="false">(D12/D13)*100</f>
        <v>17.4315180617702</v>
      </c>
      <c r="F12" s="26" t="n">
        <f aca="false">'[1]PHYSICAL+FINANCIAL PIVOT '!E7</f>
        <v>4858852110.77135</v>
      </c>
      <c r="G12" s="27" t="n">
        <f aca="false">(F12/F13)*100</f>
        <v>31.7757519210525</v>
      </c>
      <c r="H12" s="26" t="n">
        <f aca="false">'[1]PHYSICAL+FINANCIAL PIVOT '!F7</f>
        <v>14987044399.829</v>
      </c>
      <c r="I12" s="27" t="n">
        <f aca="false">(H12/H13)*100</f>
        <v>59.110017135543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109956</v>
      </c>
      <c r="E13" s="29"/>
      <c r="F13" s="28" t="n">
        <f aca="false">'[1]PHYSICAL+FINANCIAL PIVOT '!E8</f>
        <v>15291068871.7714</v>
      </c>
      <c r="G13" s="29"/>
      <c r="H13" s="28" t="n">
        <f aca="false">'[1]PHYSICAL+FINANCIAL PIVOT '!F8</f>
        <v>25354491719.1662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77389</v>
      </c>
      <c r="E15" s="23" t="n">
        <f aca="false">(D15/D17)*100</f>
        <v>69.6965876239452</v>
      </c>
      <c r="F15" s="22" t="n">
        <f aca="false">'[1]PHYSICAL+FINANCIAL PIVOT '!E9</f>
        <v>7737034801.6001</v>
      </c>
      <c r="G15" s="23" t="n">
        <f aca="false">(F15/F17)*100</f>
        <v>43.9942105223992</v>
      </c>
      <c r="H15" s="22" t="n">
        <f aca="false">'[1]PHYSICAL+FINANCIAL PIVOT '!F9</f>
        <v>13943829245.9115</v>
      </c>
      <c r="I15" s="23" t="n">
        <f aca="false">(H15/H17)*100</f>
        <v>39.6535963753113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NON-EOL</v>
      </c>
      <c r="C16" s="25"/>
      <c r="D16" s="26" t="n">
        <f aca="false">'[1]PHYSICAL+FINANCIAL PIVOT '!D10</f>
        <v>33648</v>
      </c>
      <c r="E16" s="27" t="n">
        <f aca="false">(D16/D17)*100</f>
        <v>30.3034123760548</v>
      </c>
      <c r="F16" s="26" t="n">
        <f aca="false">'[1]PHYSICAL+FINANCIAL PIVOT '!E10</f>
        <v>9849449214.65668</v>
      </c>
      <c r="G16" s="27" t="n">
        <f aca="false">(F16/F17)*100</f>
        <v>56.0057894776008</v>
      </c>
      <c r="H16" s="26" t="n">
        <f aca="false">'[1]PHYSICAL+FINANCIAL PIVOT '!F10</f>
        <v>21220268138.6905</v>
      </c>
      <c r="I16" s="27" t="n">
        <f aca="false">(H16/H17)*100</f>
        <v>60.3464036246887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111037</v>
      </c>
      <c r="E17" s="29"/>
      <c r="F17" s="28" t="n">
        <f aca="false">'[1]PHYSICAL+FINANCIAL PIVOT '!E11</f>
        <v>17586484016.2568</v>
      </c>
      <c r="G17" s="29"/>
      <c r="H17" s="28" t="n">
        <f aca="false">'[1]PHYSICAL+FINANCIAL PIVOT '!F11</f>
        <v>35164097384.602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48324</v>
      </c>
      <c r="E19" s="23" t="n">
        <f aca="false">(D19/D21)*100</f>
        <v>69.7175173846553</v>
      </c>
      <c r="F19" s="22" t="n">
        <f aca="false">'[1]PHYSICAL+FINANCIAL PIVOT '!E12</f>
        <v>5860168079.37416</v>
      </c>
      <c r="G19" s="23" t="n">
        <f aca="false">(F19/F21)*100</f>
        <v>50.8406691862871</v>
      </c>
      <c r="H19" s="22" t="n">
        <f aca="false">'[1]PHYSICAL+FINANCIAL PIVOT '!F12</f>
        <v>16163756364.9785</v>
      </c>
      <c r="I19" s="23" t="n">
        <f aca="false">(H19/H21)*100</f>
        <v>55.0574852486662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NON-EOL</v>
      </c>
      <c r="C20" s="25"/>
      <c r="D20" s="26" t="n">
        <f aca="false">'[1]PHYSICAL+FINANCIAL PIVOT '!D13</f>
        <v>20990</v>
      </c>
      <c r="E20" s="27" t="n">
        <f aca="false">(D20/D21)*100</f>
        <v>30.2824826153447</v>
      </c>
      <c r="F20" s="26" t="n">
        <f aca="false">'[1]PHYSICAL+FINANCIAL PIVOT '!E13</f>
        <v>5666368005.15634</v>
      </c>
      <c r="G20" s="27" t="n">
        <f aca="false">(F20/F21)*100</f>
        <v>49.1593308137129</v>
      </c>
      <c r="H20" s="26" t="n">
        <f aca="false">'[1]PHYSICAL+FINANCIAL PIVOT '!F13</f>
        <v>13194207029.0545</v>
      </c>
      <c r="I20" s="27" t="n">
        <f aca="false">(H20/H21)*100</f>
        <v>44.9425147513338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69314</v>
      </c>
      <c r="E21" s="29"/>
      <c r="F21" s="28" t="n">
        <f aca="false">'[1]PHYSICAL+FINANCIAL PIVOT '!E14</f>
        <v>11526536084.5305</v>
      </c>
      <c r="G21" s="29"/>
      <c r="H21" s="28" t="n">
        <f aca="false">'[1]PHYSICAL+FINANCIAL PIVOT '!F14</f>
        <v>29357963394.033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5726</v>
      </c>
      <c r="E23" s="23" t="n">
        <f aca="false">(D23/D25)*100</f>
        <v>65.4474797119671</v>
      </c>
      <c r="F23" s="22" t="n">
        <f aca="false">'[1]PHYSICAL+FINANCIAL PIVOT '!E15</f>
        <v>693697309.491</v>
      </c>
      <c r="G23" s="23" t="n">
        <f aca="false">(F23/F25)*100</f>
        <v>53.5806415029791</v>
      </c>
      <c r="H23" s="22" t="n">
        <f aca="false">'[1]PHYSICAL+FINANCIAL PIVOT '!F15</f>
        <v>3092517782.19564</v>
      </c>
      <c r="I23" s="23" t="n">
        <f aca="false">(H23/H25)*100</f>
        <v>57.4088891580452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NON-EOL</v>
      </c>
      <c r="C24" s="25"/>
      <c r="D24" s="26" t="n">
        <f aca="false">'[1]PHYSICAL+FINANCIAL PIVOT '!D16</f>
        <v>3023</v>
      </c>
      <c r="E24" s="27" t="n">
        <f aca="false">(D24/D25)*100</f>
        <v>34.5525202880329</v>
      </c>
      <c r="F24" s="26" t="n">
        <f aca="false">'[1]PHYSICAL+FINANCIAL PIVOT '!E16</f>
        <v>600981682.832059</v>
      </c>
      <c r="G24" s="27" t="n">
        <f aca="false">(F24/F25)*100</f>
        <v>46.419358497021</v>
      </c>
      <c r="H24" s="26" t="n">
        <f aca="false">'[1]PHYSICAL+FINANCIAL PIVOT '!F16</f>
        <v>2294309636.95546</v>
      </c>
      <c r="I24" s="27" t="n">
        <f aca="false">(H24/H25)*100</f>
        <v>42.5911108419548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8749</v>
      </c>
      <c r="E25" s="29"/>
      <c r="F25" s="28" t="n">
        <f aca="false">'[1]PHYSICAL+FINANCIAL PIVOT '!E17</f>
        <v>1294678992.32306</v>
      </c>
      <c r="G25" s="29"/>
      <c r="H25" s="28" t="n">
        <f aca="false">'[1]PHYSICAL+FINANCIAL PIVOT '!F17</f>
        <v>5386827419.1511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16718</v>
      </c>
      <c r="E27" s="23" t="n">
        <f aca="false">(D27/D29)*100</f>
        <v>82.8074694140373</v>
      </c>
      <c r="F27" s="22" t="n">
        <f aca="false">'[1]PHYSICAL+FINANCIAL PIVOT '!E18</f>
        <v>3895715357</v>
      </c>
      <c r="G27" s="23" t="n">
        <f aca="false">(F27/F29)*100</f>
        <v>74.1506954317196</v>
      </c>
      <c r="H27" s="22" t="n">
        <f aca="false">'[1]PHYSICAL+FINANCIAL PIVOT '!F18</f>
        <v>18386677084.4505</v>
      </c>
      <c r="I27" s="23" t="n">
        <f aca="false">(H27/H29)*100</f>
        <v>78.3462702679187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NON-EOL</v>
      </c>
      <c r="C28" s="25"/>
      <c r="D28" s="26" t="n">
        <f aca="false">'[1]PHYSICAL+FINANCIAL PIVOT '!D19</f>
        <v>3471</v>
      </c>
      <c r="E28" s="27" t="n">
        <f aca="false">(D28/D29)*100</f>
        <v>17.1925305859627</v>
      </c>
      <c r="F28" s="26" t="n">
        <f aca="false">'[1]PHYSICAL+FINANCIAL PIVOT '!E19</f>
        <v>1358065924.913</v>
      </c>
      <c r="G28" s="27" t="n">
        <f aca="false">(F28/F29)*100</f>
        <v>25.8493045682804</v>
      </c>
      <c r="H28" s="26" t="n">
        <f aca="false">'[1]PHYSICAL+FINANCIAL PIVOT '!F19</f>
        <v>5081800765.96163</v>
      </c>
      <c r="I28" s="27" t="n">
        <f aca="false">(H28/H29)*100</f>
        <v>21.6537297320814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20189</v>
      </c>
      <c r="E29" s="29"/>
      <c r="F29" s="28" t="n">
        <f aca="false">'[1]PHYSICAL+FINANCIAL PIVOT '!E20</f>
        <v>5253781281.913</v>
      </c>
      <c r="G29" s="29"/>
      <c r="H29" s="28" t="n">
        <f aca="false">'[1]PHYSICAL+FINANCIAL PIVOT '!F20</f>
        <v>23468477850.4122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87868</v>
      </c>
      <c r="E31" s="23" t="n">
        <f aca="false">(D31/D33)*100</f>
        <v>68.0003405124713</v>
      </c>
      <c r="F31" s="22" t="n">
        <f aca="false">'[1]PHYSICAL+FINANCIAL PIVOT '!E21</f>
        <v>36260486412</v>
      </c>
      <c r="G31" s="23" t="n">
        <f aca="false">(F31/F33)*100</f>
        <v>37.6691719265113</v>
      </c>
      <c r="H31" s="22" t="n">
        <f aca="false">'[1]PHYSICAL+FINANCIAL PIVOT '!F21</f>
        <v>164481360707.866</v>
      </c>
      <c r="I31" s="23" t="n">
        <f aca="false">(H31/H33)*100</f>
        <v>40.6876702789512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NON-EOL</v>
      </c>
      <c r="C32" s="25"/>
      <c r="D32" s="26" t="n">
        <f aca="false">'[1]PHYSICAL+FINANCIAL PIVOT '!D22</f>
        <v>41349</v>
      </c>
      <c r="E32" s="27" t="n">
        <f aca="false">(D32/D33)*100</f>
        <v>31.9996594875287</v>
      </c>
      <c r="F32" s="26" t="n">
        <f aca="false">'[1]PHYSICAL+FINANCIAL PIVOT '!E22</f>
        <v>59999889267.9871</v>
      </c>
      <c r="G32" s="27" t="n">
        <f aca="false">(F32/F33)*100</f>
        <v>62.3308280734887</v>
      </c>
      <c r="H32" s="26" t="n">
        <f aca="false">'[1]PHYSICAL+FINANCIAL PIVOT '!F22</f>
        <v>239772211885.983</v>
      </c>
      <c r="I32" s="27" t="n">
        <f aca="false">(H32/H33)*100</f>
        <v>59.3123297210488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129217</v>
      </c>
      <c r="E33" s="29"/>
      <c r="F33" s="28" t="n">
        <f aca="false">'[1]PHYSICAL+FINANCIAL PIVOT '!E23</f>
        <v>96260375679.9871</v>
      </c>
      <c r="G33" s="29"/>
      <c r="H33" s="28" t="n">
        <f aca="false">'[1]PHYSICAL+FINANCIAL PIVOT '!F23</f>
        <v>404253572593.85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12950</v>
      </c>
      <c r="E35" s="23" t="n">
        <f aca="false">(D35/D37)*100</f>
        <v>50.4204952499611</v>
      </c>
      <c r="F35" s="22" t="n">
        <f aca="false">'[1]PHYSICAL+FINANCIAL PIVOT '!E24</f>
        <v>2432511410</v>
      </c>
      <c r="G35" s="23" t="n">
        <f aca="false">(F35/F37)*100</f>
        <v>34.496418065778</v>
      </c>
      <c r="H35" s="22" t="n">
        <f aca="false">'[1]PHYSICAL+FINANCIAL PIVOT '!F24</f>
        <v>3875095567.3295</v>
      </c>
      <c r="I35" s="23" t="n">
        <f aca="false">(H35/H37)*100</f>
        <v>31.6904227559313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NON-EOL</v>
      </c>
      <c r="C36" s="25"/>
      <c r="D36" s="26" t="n">
        <f aca="false">'[1]PHYSICAL+FINANCIAL PIVOT '!D25</f>
        <v>12734</v>
      </c>
      <c r="E36" s="27" t="n">
        <f aca="false">(D36/D37)*100</f>
        <v>49.5795047500389</v>
      </c>
      <c r="F36" s="26" t="n">
        <f aca="false">'[1]PHYSICAL+FINANCIAL PIVOT '!E25</f>
        <v>4618978415.29627</v>
      </c>
      <c r="G36" s="27" t="n">
        <f aca="false">(F36/F37)*100</f>
        <v>65.503581934222</v>
      </c>
      <c r="H36" s="26" t="n">
        <f aca="false">'[1]PHYSICAL+FINANCIAL PIVOT '!F25</f>
        <v>8352875000.227</v>
      </c>
      <c r="I36" s="27" t="n">
        <f aca="false">(H36/H37)*100</f>
        <v>68.3095772440688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25684</v>
      </c>
      <c r="E37" s="29"/>
      <c r="F37" s="28" t="n">
        <f aca="false">'[1]PHYSICAL+FINANCIAL PIVOT '!E26</f>
        <v>7051489825.29627</v>
      </c>
      <c r="G37" s="29"/>
      <c r="H37" s="28" t="n">
        <f aca="false">'[1]PHYSICAL+FINANCIAL PIVOT '!F26</f>
        <v>12227970567.5565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67996</v>
      </c>
      <c r="E39" s="23" t="n">
        <f aca="false">(D39/D41)*100</f>
        <v>74.8986605569263</v>
      </c>
      <c r="F39" s="22" t="n">
        <f aca="false">'[1]PHYSICAL+FINANCIAL PIVOT '!E27</f>
        <v>12279460572</v>
      </c>
      <c r="G39" s="23" t="n">
        <f aca="false">(F39/F41)*100</f>
        <v>56.4835197743769</v>
      </c>
      <c r="H39" s="22" t="n">
        <f aca="false">'[1]PHYSICAL+FINANCIAL PIVOT '!F27</f>
        <v>11087806707.917</v>
      </c>
      <c r="I39" s="23" t="n">
        <f aca="false">(H39/H41)*100</f>
        <v>45.153364316971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NON-EOL</v>
      </c>
      <c r="C40" s="25"/>
      <c r="D40" s="26" t="n">
        <f aca="false">'[1]PHYSICAL+FINANCIAL PIVOT '!D28</f>
        <v>22788</v>
      </c>
      <c r="E40" s="27" t="n">
        <f aca="false">(D40/D41)*100</f>
        <v>25.1013394430737</v>
      </c>
      <c r="F40" s="26" t="n">
        <f aca="false">'[1]PHYSICAL+FINANCIAL PIVOT '!E28</f>
        <v>9460439174.06796</v>
      </c>
      <c r="G40" s="27" t="n">
        <f aca="false">(F40/F41)*100</f>
        <v>43.5164802256231</v>
      </c>
      <c r="H40" s="26" t="n">
        <f aca="false">'[1]PHYSICAL+FINANCIAL PIVOT '!F28</f>
        <v>13468074953.7063</v>
      </c>
      <c r="I40" s="27" t="n">
        <f aca="false">(H40/H41)*100</f>
        <v>54.846635683029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90784</v>
      </c>
      <c r="E41" s="29"/>
      <c r="F41" s="28" t="n">
        <f aca="false">'[1]PHYSICAL+FINANCIAL PIVOT '!E29</f>
        <v>21739899746.068</v>
      </c>
      <c r="G41" s="29"/>
      <c r="H41" s="28" t="n">
        <f aca="false">'[1]PHYSICAL+FINANCIAL PIVOT '!F29</f>
        <v>24555881661.6233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407760</v>
      </c>
      <c r="E43" s="23" t="n">
        <f aca="false">(D43/D45)*100</f>
        <v>72.1788540173119</v>
      </c>
      <c r="F43" s="22" t="n">
        <f aca="false">SUM(F39,F35,F31,F27,F23,F19,F15,F11)</f>
        <v>79591290702.4653</v>
      </c>
      <c r="G43" s="23" t="n">
        <f aca="false">(F43/F45)*100</f>
        <v>45.2212157011092</v>
      </c>
      <c r="H43" s="22" t="n">
        <f aca="false">SUM(H39,H35,H31,H27,H23,H19,H15,H11)</f>
        <v>241398490779.986</v>
      </c>
      <c r="I43" s="23" t="n">
        <f aca="false">(H43/H45)*100</f>
        <v>43.1246405059756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157170</v>
      </c>
      <c r="E44" s="27" t="n">
        <f aca="false">(D44/D45)*100</f>
        <v>27.8211459826881</v>
      </c>
      <c r="F44" s="26" t="n">
        <f aca="false">SUM(F40,F36,F32,F28,F24,F20,F16,F12)</f>
        <v>96413023795.6807</v>
      </c>
      <c r="G44" s="27" t="n">
        <f aca="false">(F44/F45)*100</f>
        <v>54.7787842988908</v>
      </c>
      <c r="H44" s="26" t="n">
        <f aca="false">SUM(H40,H36,H32,H28,H24,H20,H16,H12)</f>
        <v>318370791810.408</v>
      </c>
      <c r="I44" s="27" t="n">
        <f aca="false">(H44/H45)*100</f>
        <v>56.8753594940244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564930</v>
      </c>
      <c r="E45" s="29"/>
      <c r="F45" s="28" t="n">
        <f aca="false">SUM(F43:F44)</f>
        <v>176004314498.146</v>
      </c>
      <c r="G45" s="29"/>
      <c r="H45" s="28" t="n">
        <f aca="false">SUM(H43:H44)</f>
        <v>559769282590.394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December 6,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Sum of DEALS</v>
      </c>
      <c r="E9" s="12" t="s">
        <v>5</v>
      </c>
      <c r="F9" s="12" t="str">
        <f aca="false">'[1]FINANCIAL PIVOT'!E5</f>
        <v>Sum of VOLUME2</v>
      </c>
      <c r="G9" s="12" t="s">
        <v>6</v>
      </c>
      <c r="H9" s="13" t="str">
        <f aca="false">'[1]FINANCIAL PIVOT'!F5</f>
        <v>Sum of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11672</v>
      </c>
      <c r="E11" s="23" t="n">
        <f aca="false">(D11/D13)*100</f>
        <v>79.1644058600109</v>
      </c>
      <c r="F11" s="22" t="n">
        <f aca="false">'[1]FINANCIAL PIVOT'!E6</f>
        <v>9325384964</v>
      </c>
      <c r="G11" s="23" t="n">
        <f aca="false">(F11/F13)*100</f>
        <v>81.7534861220518</v>
      </c>
      <c r="H11" s="22" t="n">
        <f aca="false">'[1]FINANCIAL PIVOT'!F6</f>
        <v>5877769096.19825</v>
      </c>
      <c r="I11" s="23" t="n">
        <f aca="false">(H11/H13)*100</f>
        <v>70.4372013774251</v>
      </c>
    </row>
    <row r="12" customFormat="false" ht="12.75" hidden="false" customHeight="false" outlineLevel="0" collapsed="false">
      <c r="A12" s="24"/>
      <c r="B12" s="25" t="str">
        <f aca="false">'[1]FINANCIAL PIVOT'!C7</f>
        <v>NON-EOL</v>
      </c>
      <c r="C12" s="25"/>
      <c r="D12" s="26" t="n">
        <f aca="false">'[1]FINANCIAL PIVOT'!D7</f>
        <v>3072</v>
      </c>
      <c r="E12" s="27" t="n">
        <f aca="false">(D12/D13)*100</f>
        <v>20.8355941399891</v>
      </c>
      <c r="F12" s="26" t="n">
        <f aca="false">'[1]FINANCIAL PIVOT'!E7</f>
        <v>2081327344.3631</v>
      </c>
      <c r="G12" s="27" t="n">
        <f aca="false">(F12/F13)*100</f>
        <v>18.2465138779482</v>
      </c>
      <c r="H12" s="26" t="n">
        <f aca="false">'[1]FINANCIAL PIVOT'!F7</f>
        <v>2466925158.05424</v>
      </c>
      <c r="I12" s="27" t="n">
        <f aca="false">(H12/H13)*100</f>
        <v>29.5627986225749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14744</v>
      </c>
      <c r="E13" s="29"/>
      <c r="F13" s="28" t="n">
        <f aca="false">'[1]FINANCIAL PIVOT'!E8</f>
        <v>11406712308.3631</v>
      </c>
      <c r="G13" s="29"/>
      <c r="H13" s="28" t="n">
        <f aca="false">'[1]FINANCIAL PIVOT'!F8</f>
        <v>8344694254.25249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14386</v>
      </c>
      <c r="E15" s="23" t="n">
        <f aca="false">(D15/D17)*100</f>
        <v>76.0118355701152</v>
      </c>
      <c r="F15" s="22" t="n">
        <f aca="false">'[1]FINANCIAL PIVOT'!E9</f>
        <v>6052470437.5981</v>
      </c>
      <c r="G15" s="23" t="n">
        <f aca="false">(F15/F17)*100</f>
        <v>54.9093193095658</v>
      </c>
      <c r="H15" s="22" t="n">
        <f aca="false">'[1]FINANCIAL PIVOT'!F9</f>
        <v>6052220916.7219</v>
      </c>
      <c r="I15" s="23" t="n">
        <f aca="false">(H15/H17)*100</f>
        <v>66.3892080981175</v>
      </c>
    </row>
    <row r="16" customFormat="false" ht="12.75" hidden="false" customHeight="false" outlineLevel="0" collapsed="false">
      <c r="A16" s="24"/>
      <c r="B16" s="25" t="str">
        <f aca="false">'[1]FINANCIAL PIVOT'!C10</f>
        <v>NON-EOL</v>
      </c>
      <c r="C16" s="25"/>
      <c r="D16" s="26" t="n">
        <f aca="false">'[1]FINANCIAL PIVOT'!D10</f>
        <v>4540</v>
      </c>
      <c r="E16" s="27" t="n">
        <f aca="false">(D16/D17)*100</f>
        <v>23.9881644298848</v>
      </c>
      <c r="F16" s="26" t="n">
        <f aca="false">'[1]FINANCIAL PIVOT'!E10</f>
        <v>4970194774.25</v>
      </c>
      <c r="G16" s="27" t="n">
        <f aca="false">(F16/F17)*100</f>
        <v>45.0906806904342</v>
      </c>
      <c r="H16" s="26" t="n">
        <f aca="false">'[1]FINANCIAL PIVOT'!F10</f>
        <v>3064051275.85681</v>
      </c>
      <c r="I16" s="27" t="n">
        <f aca="false">(H16/H17)*100</f>
        <v>33.6107919018825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18926</v>
      </c>
      <c r="E17" s="29"/>
      <c r="F17" s="28" t="n">
        <f aca="false">'[1]FINANCIAL PIVOT'!E11</f>
        <v>11022665211.8481</v>
      </c>
      <c r="G17" s="29"/>
      <c r="H17" s="28" t="n">
        <f aca="false">'[1]FINANCIAL PIVOT'!F11</f>
        <v>9116272192.57871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4876</v>
      </c>
      <c r="E19" s="23" t="n">
        <f aca="false">(D19/D21)*100</f>
        <v>59.1963093359233</v>
      </c>
      <c r="F19" s="22" t="n">
        <f aca="false">'[1]FINANCIAL PIVOT'!E12</f>
        <v>2897995537.52159</v>
      </c>
      <c r="G19" s="23" t="n">
        <f aca="false">(F19/F21)*100</f>
        <v>46.2572191576195</v>
      </c>
      <c r="H19" s="22" t="n">
        <f aca="false">'[1]FINANCIAL PIVOT'!F12</f>
        <v>6292738565.20675</v>
      </c>
      <c r="I19" s="23" t="n">
        <f aca="false">(H19/H21)*100</f>
        <v>57.8262663358164</v>
      </c>
    </row>
    <row r="20" customFormat="false" ht="12.75" hidden="false" customHeight="false" outlineLevel="0" collapsed="false">
      <c r="A20" s="24"/>
      <c r="B20" s="25" t="str">
        <f aca="false">'[1]FINANCIAL PIVOT'!C13</f>
        <v>NON-EOL</v>
      </c>
      <c r="C20" s="25"/>
      <c r="D20" s="26" t="n">
        <f aca="false">'[1]FINANCIAL PIVOT'!D13</f>
        <v>3361</v>
      </c>
      <c r="E20" s="27" t="n">
        <f aca="false">(D20/D21)*100</f>
        <v>40.8036906640767</v>
      </c>
      <c r="F20" s="26" t="n">
        <f aca="false">'[1]FINANCIAL PIVOT'!E13</f>
        <v>3366962863.12674</v>
      </c>
      <c r="G20" s="27" t="n">
        <f aca="false">(F20/F21)*100</f>
        <v>53.7427808423806</v>
      </c>
      <c r="H20" s="26" t="n">
        <f aca="false">'[1]FINANCIAL PIVOT'!F13</f>
        <v>4589407151.52121</v>
      </c>
      <c r="I20" s="27" t="n">
        <f aca="false">(H20/H21)*100</f>
        <v>42.1737336641836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8237</v>
      </c>
      <c r="E21" s="29"/>
      <c r="F21" s="28" t="n">
        <f aca="false">'[1]FINANCIAL PIVOT'!E14</f>
        <v>6264958400.64833</v>
      </c>
      <c r="G21" s="29"/>
      <c r="H21" s="28" t="n">
        <f aca="false">'[1]FINANCIAL PIVOT'!F14</f>
        <v>10882145716.728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207</v>
      </c>
      <c r="E23" s="23" t="n">
        <f aca="false">(D23/D25)*100</f>
        <v>82.4701195219124</v>
      </c>
      <c r="F23" s="22" t="n">
        <f aca="false">'[1]FINANCIAL PIVOT'!E15</f>
        <v>79042833.48</v>
      </c>
      <c r="G23" s="23" t="n">
        <f aca="false">(F23/F25)*100</f>
        <v>81.6070633009992</v>
      </c>
      <c r="H23" s="22" t="n">
        <f aca="false">'[1]FINANCIAL PIVOT'!F15</f>
        <v>151220494.806377</v>
      </c>
      <c r="I23" s="23" t="n">
        <f aca="false">(H23/H25)*100</f>
        <v>75.3820826295319</v>
      </c>
    </row>
    <row r="24" customFormat="false" ht="12.75" hidden="false" customHeight="false" outlineLevel="0" collapsed="false">
      <c r="A24" s="24"/>
      <c r="B24" s="25" t="str">
        <f aca="false">'[1]FINANCIAL PIVOT'!C16</f>
        <v>NON-EOL</v>
      </c>
      <c r="C24" s="25"/>
      <c r="D24" s="26" t="n">
        <f aca="false">'[1]FINANCIAL PIVOT'!D16</f>
        <v>44</v>
      </c>
      <c r="E24" s="27" t="n">
        <f aca="false">(D24/D25)*100</f>
        <v>17.5298804780877</v>
      </c>
      <c r="F24" s="26" t="n">
        <f aca="false">'[1]FINANCIAL PIVOT'!E16</f>
        <v>17815000</v>
      </c>
      <c r="G24" s="27" t="n">
        <f aca="false">(F24/F25)*100</f>
        <v>18.3929366990008</v>
      </c>
      <c r="H24" s="26" t="n">
        <f aca="false">'[1]FINANCIAL PIVOT'!F16</f>
        <v>49384860.646</v>
      </c>
      <c r="I24" s="27" t="n">
        <f aca="false">(H24/H25)*100</f>
        <v>24.6179173704681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251</v>
      </c>
      <c r="E25" s="29"/>
      <c r="F25" s="28" t="n">
        <f aca="false">'[1]FINANCIAL PIVOT'!E17</f>
        <v>96857833.48</v>
      </c>
      <c r="G25" s="29"/>
      <c r="H25" s="28" t="n">
        <f aca="false">'[1]FINANCIAL PIVOT'!F17</f>
        <v>200605355.452377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16718</v>
      </c>
      <c r="E27" s="23" t="n">
        <f aca="false">(D27/D29)*100</f>
        <v>82.8074694140373</v>
      </c>
      <c r="F27" s="22" t="n">
        <f aca="false">'[1]FINANCIAL PIVOT'!E18</f>
        <v>3895715357</v>
      </c>
      <c r="G27" s="23" t="n">
        <f aca="false">(F27/F29)*100</f>
        <v>74.1506954317196</v>
      </c>
      <c r="H27" s="22" t="n">
        <f aca="false">'[1]FINANCIAL PIVOT'!F18</f>
        <v>18386677084.4505</v>
      </c>
      <c r="I27" s="23" t="n">
        <f aca="false">(H27/H29)*100</f>
        <v>78.3462702679187</v>
      </c>
    </row>
    <row r="28" customFormat="false" ht="12.75" hidden="false" customHeight="false" outlineLevel="0" collapsed="false">
      <c r="A28" s="24"/>
      <c r="B28" s="25" t="str">
        <f aca="false">'[1]FINANCIAL PIVOT'!C19</f>
        <v>NON-EOL</v>
      </c>
      <c r="C28" s="25"/>
      <c r="D28" s="26" t="n">
        <f aca="false">'[1]FINANCIAL PIVOT'!D19</f>
        <v>3471</v>
      </c>
      <c r="E28" s="27" t="n">
        <f aca="false">(D28/D29)*100</f>
        <v>17.1925305859627</v>
      </c>
      <c r="F28" s="26" t="n">
        <f aca="false">'[1]FINANCIAL PIVOT'!E19</f>
        <v>1358065924.913</v>
      </c>
      <c r="G28" s="27" t="n">
        <f aca="false">(F28/F29)*100</f>
        <v>25.8493045682804</v>
      </c>
      <c r="H28" s="26" t="n">
        <f aca="false">'[1]FINANCIAL PIVOT'!F19</f>
        <v>5081800765.96163</v>
      </c>
      <c r="I28" s="27" t="n">
        <f aca="false">(H28/H29)*100</f>
        <v>21.6537297320814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20189</v>
      </c>
      <c r="E29" s="29"/>
      <c r="F29" s="28" t="n">
        <f aca="false">'[1]FINANCIAL PIVOT'!E20</f>
        <v>5253781281.913</v>
      </c>
      <c r="G29" s="29"/>
      <c r="H29" s="28" t="n">
        <f aca="false">'[1]FINANCIAL PIVOT'!F20</f>
        <v>23468477850.4122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87867</v>
      </c>
      <c r="E31" s="23" t="n">
        <f aca="false">(D31/D33)*100</f>
        <v>68.1092016836035</v>
      </c>
      <c r="F31" s="22" t="n">
        <f aca="false">'[1]FINANCIAL PIVOT'!E21</f>
        <v>36260476412</v>
      </c>
      <c r="G31" s="23" t="n">
        <f aca="false">(F31/F33)*100</f>
        <v>38.0789116176942</v>
      </c>
      <c r="H31" s="22" t="n">
        <f aca="false">'[1]FINANCIAL PIVOT'!F21</f>
        <v>164481333707.866</v>
      </c>
      <c r="I31" s="23" t="n">
        <f aca="false">(H31/H33)*100</f>
        <v>41.1353443034358</v>
      </c>
    </row>
    <row r="32" customFormat="false" ht="12.75" hidden="false" customHeight="false" outlineLevel="0" collapsed="false">
      <c r="A32" s="24"/>
      <c r="B32" s="25" t="str">
        <f aca="false">'[1]FINANCIAL PIVOT'!C22</f>
        <v>NON-EOL</v>
      </c>
      <c r="C32" s="25"/>
      <c r="D32" s="26" t="n">
        <f aca="false">'[1]FINANCIAL PIVOT'!D22</f>
        <v>41142</v>
      </c>
      <c r="E32" s="27" t="n">
        <f aca="false">(D32/D33)*100</f>
        <v>31.8907983163965</v>
      </c>
      <c r="F32" s="26" t="n">
        <f aca="false">'[1]FINANCIAL PIVOT'!E22</f>
        <v>58964084562.98</v>
      </c>
      <c r="G32" s="27" t="n">
        <f aca="false">(F32/F33)*100</f>
        <v>61.9210883823058</v>
      </c>
      <c r="H32" s="26" t="n">
        <f aca="false">'[1]FINANCIAL PIVOT'!F22</f>
        <v>235372700561.461</v>
      </c>
      <c r="I32" s="27" t="n">
        <f aca="false">(H32/H33)*100</f>
        <v>58.8646556965642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129009</v>
      </c>
      <c r="E33" s="29"/>
      <c r="F33" s="28" t="n">
        <f aca="false">'[1]FINANCIAL PIVOT'!E23</f>
        <v>95224560974.98</v>
      </c>
      <c r="G33" s="29"/>
      <c r="H33" s="28" t="n">
        <f aca="false">'[1]FINANCIAL PIVOT'!F23</f>
        <v>399854034269.328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5718</v>
      </c>
      <c r="E35" s="23" t="n">
        <f aca="false">(D35/D37)*100</f>
        <v>57.0658682634731</v>
      </c>
      <c r="F35" s="22" t="n">
        <f aca="false">'[1]FINANCIAL PIVOT'!E24</f>
        <v>2194189000</v>
      </c>
      <c r="G35" s="23" t="n">
        <f aca="false">(F35/F37)*100</f>
        <v>42.9402569292487</v>
      </c>
      <c r="H35" s="22" t="n">
        <f aca="false">'[1]FINANCIAL PIVOT'!F24</f>
        <v>2835885077.548</v>
      </c>
      <c r="I35" s="23" t="n">
        <f aca="false">(H35/H37)*100</f>
        <v>59.5266822770071</v>
      </c>
    </row>
    <row r="36" customFormat="false" ht="12.75" hidden="false" customHeight="false" outlineLevel="0" collapsed="false">
      <c r="A36" s="24"/>
      <c r="B36" s="25" t="str">
        <f aca="false">'[1]FINANCIAL PIVOT'!C25</f>
        <v>NON-EOL</v>
      </c>
      <c r="C36" s="25"/>
      <c r="D36" s="26" t="n">
        <f aca="false">'[1]FINANCIAL PIVOT'!D25</f>
        <v>4302</v>
      </c>
      <c r="E36" s="27" t="n">
        <f aca="false">(D36/D37)*100</f>
        <v>42.934131736527</v>
      </c>
      <c r="F36" s="26" t="n">
        <f aca="false">'[1]FINANCIAL PIVOT'!E25</f>
        <v>2915675628</v>
      </c>
      <c r="G36" s="27" t="n">
        <f aca="false">(F36/F37)*100</f>
        <v>57.0597430707513</v>
      </c>
      <c r="H36" s="26" t="n">
        <f aca="false">'[1]FINANCIAL PIVOT'!F25</f>
        <v>1928171928.60467</v>
      </c>
      <c r="I36" s="27" t="n">
        <f aca="false">(H36/H37)*100</f>
        <v>40.4733177229929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10020</v>
      </c>
      <c r="E37" s="29"/>
      <c r="F37" s="28" t="n">
        <f aca="false">'[1]FINANCIAL PIVOT'!E26</f>
        <v>5109864628</v>
      </c>
      <c r="G37" s="29"/>
      <c r="H37" s="28" t="n">
        <f aca="false">'[1]FINANCIAL PIVOT'!F26</f>
        <v>4764057006.15267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26923</v>
      </c>
      <c r="E39" s="23" t="n">
        <f aca="false">(D39/D41)*100</f>
        <v>72.356150393722</v>
      </c>
      <c r="F39" s="22" t="n">
        <f aca="false">'[1]FINANCIAL PIVOT'!E27</f>
        <v>11669236600</v>
      </c>
      <c r="G39" s="23" t="n">
        <f aca="false">(F39/F41)*100</f>
        <v>60.6073923580602</v>
      </c>
      <c r="H39" s="22" t="n">
        <f aca="false">'[1]FINANCIAL PIVOT'!F27</f>
        <v>7727773270.62295</v>
      </c>
      <c r="I39" s="23" t="n">
        <f aca="false">(H39/H41)*100</f>
        <v>57.0446504367265</v>
      </c>
    </row>
    <row r="40" customFormat="false" ht="12.75" hidden="false" customHeight="false" outlineLevel="0" collapsed="false">
      <c r="A40" s="24"/>
      <c r="B40" s="25" t="str">
        <f aca="false">'[1]FINANCIAL PIVOT'!C28</f>
        <v>NON-EOL</v>
      </c>
      <c r="C40" s="25"/>
      <c r="D40" s="26" t="n">
        <f aca="false">'[1]FINANCIAL PIVOT'!D28</f>
        <v>10286</v>
      </c>
      <c r="E40" s="27" t="n">
        <f aca="false">(D40/D41)*100</f>
        <v>27.6438496062781</v>
      </c>
      <c r="F40" s="26" t="n">
        <f aca="false">'[1]FINANCIAL PIVOT'!E28</f>
        <v>7584580708.38996</v>
      </c>
      <c r="G40" s="27" t="n">
        <f aca="false">(F40/F41)*100</f>
        <v>39.3926076419398</v>
      </c>
      <c r="H40" s="26" t="n">
        <f aca="false">'[1]FINANCIAL PIVOT'!F28</f>
        <v>5819111864.89828</v>
      </c>
      <c r="I40" s="27" t="n">
        <f aca="false">(H40/H41)*100</f>
        <v>42.9553495632735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37209</v>
      </c>
      <c r="E41" s="29"/>
      <c r="F41" s="28" t="n">
        <f aca="false">'[1]FINANCIAL PIVOT'!E29</f>
        <v>19253817308.39</v>
      </c>
      <c r="G41" s="29"/>
      <c r="H41" s="28" t="n">
        <f aca="false">'[1]FINANCIAL PIVOT'!F29</f>
        <v>13546885135.5212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168367</v>
      </c>
      <c r="E43" s="23" t="n">
        <f aca="false">(D43/D45)*100</f>
        <v>70.5689796089444</v>
      </c>
      <c r="F43" s="22" t="n">
        <f aca="false">SUM(F39,F35,F31,F27,F23,F19,F15,F11)</f>
        <v>72374511141.5997</v>
      </c>
      <c r="G43" s="23" t="n">
        <f aca="false">(F43/F45)*100</f>
        <v>47.1086345182681</v>
      </c>
      <c r="H43" s="22" t="n">
        <f aca="false">SUM(H39,H35,H31,H27,H23,H19,H15,H11)</f>
        <v>211805618213.421</v>
      </c>
      <c r="I43" s="23" t="n">
        <f aca="false">(H43/H45)*100</f>
        <v>45.0480437855743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70218</v>
      </c>
      <c r="E44" s="27" t="n">
        <f aca="false">(D44/D45)*100</f>
        <v>29.4310203910556</v>
      </c>
      <c r="F44" s="26" t="n">
        <f aca="false">SUM(F40,F36,F32,F28,F24,F20,F16,F12)</f>
        <v>81258706806.0228</v>
      </c>
      <c r="G44" s="27" t="n">
        <f aca="false">(F44/F45)*100</f>
        <v>52.8913654817319</v>
      </c>
      <c r="H44" s="26" t="n">
        <f aca="false">SUM(H40,H36,H32,H28,H24,H20,H16,H12)</f>
        <v>258371553567.004</v>
      </c>
      <c r="I44" s="27" t="n">
        <f aca="false">(H44/H45)*100</f>
        <v>54.9519562144257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238585</v>
      </c>
      <c r="E45" s="29"/>
      <c r="F45" s="28" t="n">
        <f aca="false">SUM(F43:F44)</f>
        <v>153633217947.623</v>
      </c>
      <c r="G45" s="29"/>
      <c r="H45" s="28" t="n">
        <f aca="false">SUM(H43:H44)</f>
        <v>470177171780.425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December 6,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Sum of DEALS</v>
      </c>
      <c r="E9" s="12" t="s">
        <v>5</v>
      </c>
      <c r="F9" s="12" t="str">
        <f aca="false">'[1]PHYSICAL PIVOT'!E5</f>
        <v>Sum of VOLUME2</v>
      </c>
      <c r="G9" s="12" t="s">
        <v>6</v>
      </c>
      <c r="H9" s="13" t="str">
        <f aca="false">'[1]PHYSICAL PIVOT'!F5</f>
        <v>Sum of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79117</v>
      </c>
      <c r="E11" s="23" t="n">
        <f aca="false">(D11/D13)*100</f>
        <v>83.0956181993866</v>
      </c>
      <c r="F11" s="22" t="n">
        <f aca="false">'[1]PHYSICAL PIVOT'!E6</f>
        <v>1106831797</v>
      </c>
      <c r="G11" s="23" t="n">
        <f aca="false">(F11/F13)*100</f>
        <v>28.4945982412292</v>
      </c>
      <c r="H11" s="22" t="n">
        <f aca="false">'[1]PHYSICAL PIVOT'!F6</f>
        <v>4489678223.139</v>
      </c>
      <c r="I11" s="23" t="n">
        <f aca="false">(H11/H13)*100</f>
        <v>26.3946600916319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NON-EOL</v>
      </c>
      <c r="C12" s="25"/>
      <c r="D12" s="26" t="n">
        <f aca="false">'[1]PHYSICAL PIVOT'!D7</f>
        <v>16095</v>
      </c>
      <c r="E12" s="27" t="n">
        <f aca="false">(D12/D13)*100</f>
        <v>16.9043818006134</v>
      </c>
      <c r="F12" s="26" t="n">
        <f aca="false">'[1]PHYSICAL PIVOT'!E7</f>
        <v>2777524766.40825</v>
      </c>
      <c r="G12" s="27" t="n">
        <f aca="false">(F12/F13)*100</f>
        <v>71.5054017587707</v>
      </c>
      <c r="H12" s="26" t="n">
        <f aca="false">'[1]PHYSICAL PIVOT'!F7</f>
        <v>12520119241.7747</v>
      </c>
      <c r="I12" s="27" t="n">
        <f aca="false">(H12/H13)*100</f>
        <v>73.6053399083681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95212</v>
      </c>
      <c r="E13" s="29"/>
      <c r="F13" s="28" t="n">
        <f aca="false">'[1]PHYSICAL PIVOT'!E8</f>
        <v>3884356563.40825</v>
      </c>
      <c r="G13" s="29"/>
      <c r="H13" s="28" t="n">
        <f aca="false">'[1]PHYSICAL PIVOT'!F8</f>
        <v>17009797464.9137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63003</v>
      </c>
      <c r="E15" s="23" t="n">
        <f aca="false">(D15/D17)*100</f>
        <v>68.3989968624811</v>
      </c>
      <c r="F15" s="22" t="n">
        <f aca="false">'[1]PHYSICAL PIVOT'!E9</f>
        <v>1684564364.002</v>
      </c>
      <c r="G15" s="23" t="n">
        <f aca="false">(F15/F17)*100</f>
        <v>25.6643946793677</v>
      </c>
      <c r="H15" s="22" t="n">
        <f aca="false">'[1]PHYSICAL PIVOT'!F9</f>
        <v>7891608329.18957</v>
      </c>
      <c r="I15" s="23" t="n">
        <f aca="false">(H15/H17)*100</f>
        <v>30.2966112180692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NON-EOL</v>
      </c>
      <c r="C16" s="25"/>
      <c r="D16" s="26" t="n">
        <f aca="false">'[1]PHYSICAL PIVOT'!D10</f>
        <v>29108</v>
      </c>
      <c r="E16" s="27" t="n">
        <f aca="false">(D16/D17)*100</f>
        <v>31.6010031375189</v>
      </c>
      <c r="F16" s="26" t="n">
        <f aca="false">'[1]PHYSICAL PIVOT'!E10</f>
        <v>4879254440.40668</v>
      </c>
      <c r="G16" s="27" t="n">
        <f aca="false">(F16/F17)*100</f>
        <v>74.3356053206323</v>
      </c>
      <c r="H16" s="26" t="n">
        <f aca="false">'[1]PHYSICAL PIVOT'!F10</f>
        <v>18156216862.8337</v>
      </c>
      <c r="I16" s="27" t="n">
        <f aca="false">(H16/H17)*100</f>
        <v>69.7033887819308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92111</v>
      </c>
      <c r="E17" s="29"/>
      <c r="F17" s="28" t="n">
        <f aca="false">'[1]PHYSICAL PIVOT'!E11</f>
        <v>6563818804.40868</v>
      </c>
      <c r="G17" s="29"/>
      <c r="H17" s="28" t="n">
        <f aca="false">'[1]PHYSICAL PIVOT'!F11</f>
        <v>26047825192.0233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43448</v>
      </c>
      <c r="E19" s="23" t="n">
        <f aca="false">(D19/D21)*100</f>
        <v>71.1364343369845</v>
      </c>
      <c r="F19" s="22" t="n">
        <f aca="false">'[1]PHYSICAL PIVOT'!E12</f>
        <v>2962172541.85258</v>
      </c>
      <c r="G19" s="23" t="n">
        <f aca="false">(F19/F21)*100</f>
        <v>56.298181264654</v>
      </c>
      <c r="H19" s="22" t="n">
        <f aca="false">'[1]PHYSICAL PIVOT'!F12</f>
        <v>9871017799.77178</v>
      </c>
      <c r="I19" s="23" t="n">
        <f aca="false">(H19/H21)*100</f>
        <v>53.4266898070604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NON-EOL</v>
      </c>
      <c r="C20" s="25"/>
      <c r="D20" s="26" t="n">
        <f aca="false">'[1]PHYSICAL PIVOT'!D13</f>
        <v>17629</v>
      </c>
      <c r="E20" s="27" t="n">
        <f aca="false">(D20/D21)*100</f>
        <v>28.8635656630155</v>
      </c>
      <c r="F20" s="26" t="n">
        <f aca="false">'[1]PHYSICAL PIVOT'!E13</f>
        <v>2299405142.02961</v>
      </c>
      <c r="G20" s="27" t="n">
        <f aca="false">(F20/F21)*100</f>
        <v>43.701818735346</v>
      </c>
      <c r="H20" s="26" t="n">
        <f aca="false">'[1]PHYSICAL PIVOT'!F13</f>
        <v>8604799877.53325</v>
      </c>
      <c r="I20" s="27" t="n">
        <f aca="false">(H20/H21)*100</f>
        <v>46.5733101929396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61077</v>
      </c>
      <c r="E21" s="29"/>
      <c r="F21" s="28" t="n">
        <f aca="false">'[1]PHYSICAL PIVOT'!E14</f>
        <v>5261577683.88218</v>
      </c>
      <c r="G21" s="29"/>
      <c r="H21" s="28" t="n">
        <f aca="false">'[1]PHYSICAL PIVOT'!F14</f>
        <v>18475817677.305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5519</v>
      </c>
      <c r="E23" s="23" t="n">
        <f aca="false">(D23/D25)*100</f>
        <v>64.9446928689103</v>
      </c>
      <c r="F23" s="22" t="n">
        <f aca="false">'[1]PHYSICAL PIVOT'!E15</f>
        <v>614654476.011</v>
      </c>
      <c r="G23" s="23" t="n">
        <f aca="false">(F23/F25)*100</f>
        <v>51.3143778996755</v>
      </c>
      <c r="H23" s="22" t="n">
        <f aca="false">'[1]PHYSICAL PIVOT'!F15</f>
        <v>2941297287.38927</v>
      </c>
      <c r="I23" s="23" t="n">
        <f aca="false">(H23/H25)*100</f>
        <v>56.713678112186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NON-EOL</v>
      </c>
      <c r="C24" s="25"/>
      <c r="D24" s="26" t="n">
        <f aca="false">'[1]PHYSICAL PIVOT'!D16</f>
        <v>2979</v>
      </c>
      <c r="E24" s="27" t="n">
        <f aca="false">(D24/D25)*100</f>
        <v>35.0553071310897</v>
      </c>
      <c r="F24" s="26" t="n">
        <f aca="false">'[1]PHYSICAL PIVOT'!E16</f>
        <v>583166682.832059</v>
      </c>
      <c r="G24" s="27" t="n">
        <f aca="false">(F24/F25)*100</f>
        <v>48.6856221003245</v>
      </c>
      <c r="H24" s="26" t="n">
        <f aca="false">'[1]PHYSICAL PIVOT'!F16</f>
        <v>2244924776.30946</v>
      </c>
      <c r="I24" s="27" t="n">
        <f aca="false">(H24/H25)*100</f>
        <v>43.286321887814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8498</v>
      </c>
      <c r="E25" s="29"/>
      <c r="F25" s="28" t="n">
        <f aca="false">'[1]PHYSICAL PIVOT'!E17</f>
        <v>1197821158.84306</v>
      </c>
      <c r="G25" s="29"/>
      <c r="H25" s="28" t="n">
        <f aca="false">'[1]PHYSICAL PIVOT'!F17</f>
        <v>5186222063.69873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NG-PRICE</v>
      </c>
      <c r="B31" s="21" t="str">
        <f aca="false">'[1]PHYSICAL PIVOT'!C18</f>
        <v>EOL</v>
      </c>
      <c r="C31" s="21"/>
      <c r="D31" s="22" t="n">
        <f aca="false">'[1]PHYSICAL PIVOT'!D18</f>
        <v>1</v>
      </c>
      <c r="E31" s="23" t="n">
        <f aca="false">(D31/D33)*100</f>
        <v>0.480769230769231</v>
      </c>
      <c r="F31" s="22" t="n">
        <f aca="false">'[1]PHYSICAL PIVOT'!E18</f>
        <v>10000</v>
      </c>
      <c r="G31" s="23" t="n">
        <f aca="false">(F31/F33)*100</f>
        <v>0.000965423637225916</v>
      </c>
      <c r="H31" s="22" t="n">
        <f aca="false">'[1]PHYSICAL PIVOT'!F18</f>
        <v>27000</v>
      </c>
      <c r="I31" s="23" t="n">
        <f aca="false">(H31/H33)*100</f>
        <v>0.000613700756952341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NON-EOL</v>
      </c>
      <c r="C32" s="25"/>
      <c r="D32" s="26" t="n">
        <f aca="false">'[1]PHYSICAL PIVOT'!D19</f>
        <v>207</v>
      </c>
      <c r="E32" s="27" t="n">
        <f aca="false">(D32/D33)*100</f>
        <v>99.5192307692308</v>
      </c>
      <c r="F32" s="26" t="n">
        <f aca="false">'[1]PHYSICAL PIVOT'!E19</f>
        <v>1035804705.00706</v>
      </c>
      <c r="G32" s="27" t="n">
        <f aca="false">(F32/F33)*100</f>
        <v>99.9990345763628</v>
      </c>
      <c r="H32" s="26" t="n">
        <f aca="false">'[1]PHYSICAL PIVOT'!F19</f>
        <v>4399511324.52203</v>
      </c>
      <c r="I32" s="27" t="n">
        <f aca="false">(H32/H33)*100</f>
        <v>99.999386299243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208</v>
      </c>
      <c r="E33" s="29"/>
      <c r="F33" s="28" t="n">
        <f aca="false">'[1]PHYSICAL PIVOT'!E20</f>
        <v>1035814705.00706</v>
      </c>
      <c r="G33" s="29"/>
      <c r="H33" s="28" t="n">
        <f aca="false">'[1]PHYSICAL PIVOT'!F20</f>
        <v>4399538324.52203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TEXAS</v>
      </c>
      <c r="B35" s="21" t="str">
        <f aca="false">'[1]PHYSICAL PIVOT'!C21</f>
        <v>EOL</v>
      </c>
      <c r="C35" s="21"/>
      <c r="D35" s="22" t="n">
        <f aca="false">'[1]PHYSICAL PIVOT'!D21</f>
        <v>7232</v>
      </c>
      <c r="E35" s="23" t="n">
        <f aca="false">(D35/D37)*100</f>
        <v>46.1695607763024</v>
      </c>
      <c r="F35" s="22" t="n">
        <f aca="false">'[1]PHYSICAL PIVOT'!E21</f>
        <v>238322410</v>
      </c>
      <c r="G35" s="23" t="n">
        <f aca="false">(F35/F37)*100</f>
        <v>12.2743776879217</v>
      </c>
      <c r="H35" s="22" t="n">
        <f aca="false">'[1]PHYSICAL PIVOT'!F21</f>
        <v>1039210489.7815</v>
      </c>
      <c r="I35" s="23" t="n">
        <f aca="false">(H35/H37)*100</f>
        <v>13.9231313604072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NON-EOL</v>
      </c>
      <c r="C36" s="25"/>
      <c r="D36" s="26" t="n">
        <f aca="false">'[1]PHYSICAL PIVOT'!D22</f>
        <v>8432</v>
      </c>
      <c r="E36" s="27" t="n">
        <f aca="false">(D36/D37)*100</f>
        <v>53.8304392236976</v>
      </c>
      <c r="F36" s="26" t="n">
        <f aca="false">'[1]PHYSICAL PIVOT'!E22</f>
        <v>1703302787.29627</v>
      </c>
      <c r="G36" s="27" t="n">
        <f aca="false">(F36/F37)*100</f>
        <v>87.7256223120783</v>
      </c>
      <c r="H36" s="26" t="n">
        <f aca="false">'[1]PHYSICAL PIVOT'!F22</f>
        <v>6424703071.62232</v>
      </c>
      <c r="I36" s="27" t="n">
        <f aca="false">(H36/H37)*100</f>
        <v>86.0768686395928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15664</v>
      </c>
      <c r="E37" s="29"/>
      <c r="F37" s="28" t="n">
        <f aca="false">'[1]PHYSICAL PIVOT'!E23</f>
        <v>1941625197.29627</v>
      </c>
      <c r="G37" s="29"/>
      <c r="H37" s="28" t="n">
        <f aca="false">'[1]PHYSICAL PIVOT'!F23</f>
        <v>7463913561.40382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WEST</v>
      </c>
      <c r="B39" s="21" t="str">
        <f aca="false">'[1]PHYSICAL PIVOT'!C24</f>
        <v>EOL</v>
      </c>
      <c r="C39" s="21"/>
      <c r="D39" s="22" t="n">
        <f aca="false">'[1]PHYSICAL PIVOT'!D24</f>
        <v>41073</v>
      </c>
      <c r="E39" s="23" t="n">
        <f aca="false">(D39/D41)*100</f>
        <v>76.6644890340644</v>
      </c>
      <c r="F39" s="22" t="n">
        <f aca="false">'[1]PHYSICAL PIVOT'!E24</f>
        <v>610223972</v>
      </c>
      <c r="G39" s="23" t="n">
        <f aca="false">(F39/F41)*100</f>
        <v>24.5456048742273</v>
      </c>
      <c r="H39" s="22" t="n">
        <f aca="false">'[1]PHYSICAL PIVOT'!F24</f>
        <v>3360033437.29407</v>
      </c>
      <c r="I39" s="23" t="n">
        <f aca="false">(H39/H41)*100</f>
        <v>30.5207965987411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NON-EOL</v>
      </c>
      <c r="C40" s="25"/>
      <c r="D40" s="26" t="n">
        <f aca="false">'[1]PHYSICAL PIVOT'!D25</f>
        <v>12502</v>
      </c>
      <c r="E40" s="27" t="n">
        <f aca="false">(D40/D41)*100</f>
        <v>23.3355109659356</v>
      </c>
      <c r="F40" s="26" t="n">
        <f aca="false">'[1]PHYSICAL PIVOT'!E25</f>
        <v>1875858465.678</v>
      </c>
      <c r="G40" s="27" t="n">
        <f aca="false">(F40/F41)*100</f>
        <v>75.4543951257727</v>
      </c>
      <c r="H40" s="26" t="n">
        <f aca="false">'[1]PHYSICAL PIVOT'!F25</f>
        <v>7648963088.80797</v>
      </c>
      <c r="I40" s="27" t="n">
        <f aca="false">(H40/H41)*100</f>
        <v>69.4792034012589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53575</v>
      </c>
      <c r="E41" s="29"/>
      <c r="F41" s="28" t="n">
        <f aca="false">'[1]PHYSICAL PIVOT'!E26</f>
        <v>2486082437.678</v>
      </c>
      <c r="G41" s="29"/>
      <c r="H41" s="28" t="n">
        <f aca="false">'[1]PHYSICAL PIVOT'!F26</f>
        <v>11008996526.102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239393</v>
      </c>
      <c r="E43" s="23" t="n">
        <f aca="false">(D43/D45)*100</f>
        <v>73.3558044400864</v>
      </c>
      <c r="F43" s="22" t="n">
        <f aca="false">SUM(F39,F35,F31,F27,F23,F19,F15,F11)</f>
        <v>7216779560.86558</v>
      </c>
      <c r="G43" s="23" t="n">
        <f aca="false">(F43/F45)*100</f>
        <v>32.2593912397946</v>
      </c>
      <c r="H43" s="22" t="n">
        <f aca="false">SUM(H39,H35,H31,H27,H23,H19,H15,H11)</f>
        <v>29592872566.5652</v>
      </c>
      <c r="I43" s="23" t="n">
        <f aca="false">(H43/H45)*100</f>
        <v>33.0306678780388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86952</v>
      </c>
      <c r="E44" s="27" t="n">
        <f aca="false">(D44/D45)*100</f>
        <v>26.6441955599136</v>
      </c>
      <c r="F44" s="26" t="n">
        <f aca="false">SUM(F40,F36,F32,F28,F24,F20,F16,F12)</f>
        <v>15154316989.6579</v>
      </c>
      <c r="G44" s="27" t="n">
        <f aca="false">(F44/F45)*100</f>
        <v>67.7406087602054</v>
      </c>
      <c r="H44" s="26" t="n">
        <f aca="false">SUM(H40,H36,H32,H28,H24,H20,H16,H12)</f>
        <v>59999238243.4034</v>
      </c>
      <c r="I44" s="27" t="n">
        <f aca="false">(H44/H45)*100</f>
        <v>66.9693321219612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326345</v>
      </c>
      <c r="E45" s="29"/>
      <c r="F45" s="28" t="n">
        <f aca="false">SUM(F43:F44)</f>
        <v>22371096550.5235</v>
      </c>
      <c r="G45" s="29"/>
      <c r="H45" s="28" t="n">
        <f aca="false">SUM(H43:H44)</f>
        <v>89592110809.9686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2000-12-07T18:44:53Z</dcterms:created>
  <dc:creator>mmotsin</dc:creator>
  <dc:description>- Oracle 8i ODBC QueryFix Applied</dc:description>
  <dc:language>en-US</dc:language>
  <cp:lastModifiedBy>mmotsin</cp:lastModifiedBy>
  <cp:revision>0</cp:revision>
  <dc:subject/>
  <dc:title/>
</cp:coreProperties>
</file>