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 &amp; FINANCIAL" sheetId="1" state="visible" r:id="rId3"/>
    <sheet name="FINANCIAL" sheetId="2" state="visible" r:id="rId4"/>
    <sheet name="PHYSICAL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<sst xmlns="http://schemas.openxmlformats.org/spreadsheetml/2006/main" count="61" uniqueCount="14">
  <si>
    <t xml:space="preserve">ENRON North American Gas - EOL vs NON-EOL Analysis</t>
  </si>
  <si>
    <t xml:space="preserve">PHYSICAL + FINANCIAL</t>
  </si>
  <si>
    <t xml:space="preserve">As of November 29, 2000</t>
  </si>
  <si>
    <t xml:space="preserve">LTD</t>
  </si>
  <si>
    <t xml:space="preserve">REGION</t>
  </si>
  <si>
    <t xml:space="preserve">% OF TOTAL DEAL COUNT</t>
  </si>
  <si>
    <t xml:space="preserve">% OF TOTAL VOLUME</t>
  </si>
  <si>
    <t xml:space="preserve">% OF TOTAL NOTIONAL VALUE</t>
  </si>
  <si>
    <t xml:space="preserve">TOTAL</t>
  </si>
  <si>
    <t xml:space="preserve">EOL</t>
  </si>
  <si>
    <t xml:space="preserve">NON-EOL</t>
  </si>
  <si>
    <t xml:space="preserve">FINANCIAL</t>
  </si>
  <si>
    <t xml:space="preserve">PHYSICAL</t>
  </si>
  <si>
    <t xml:space="preserve">G-DAILY-EST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</si>
</sst>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.00"/>
    <numFmt numFmtId="168" formatCode="#,##0"/>
    <numFmt numFmtId="169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9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A GAS DATA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12900/DEAL%20BREAKDOWN%20ANALYSIS%2011-29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&amp; FINANCIAL"/>
      <sheetName val="FINANCIAL"/>
      <sheetName val="PHYSICAL"/>
      <sheetName val="PHYSICAL+FINANCIAL PIVOT "/>
      <sheetName val="FINANCIAL PIVOT"/>
      <sheetName val="PHYSICAL PIVOT"/>
      <sheetName val="NA GAS DATA"/>
      <sheetName val="BASIS"/>
    </sheetNames>
    <sheetDataSet>
      <sheetData sheetId="0"/>
      <sheetData sheetId="1"/>
      <sheetData sheetId="2"/>
      <sheetData sheetId="3">
        <row r="5">
          <cell r="B5" t="str">
            <v>REGION</v>
          </cell>
        </row>
        <row r="5">
          <cell r="D5" t="str">
            <v>Sum of DEALS</v>
          </cell>
          <cell r="E5" t="str">
            <v>Sum of VOLUME2</v>
          </cell>
          <cell r="F5" t="str">
            <v>Sum of VALUE</v>
          </cell>
        </row>
        <row r="6">
          <cell r="B6" t="str">
            <v>CENTRAL</v>
          </cell>
          <cell r="C6" t="str">
            <v>EOL</v>
          </cell>
          <cell r="D6">
            <v>87375</v>
          </cell>
          <cell r="E6">
            <v>10101833917</v>
          </cell>
          <cell r="F6">
            <v>9714356922.41825</v>
          </cell>
        </row>
        <row r="7">
          <cell r="C7" t="str">
            <v>NON-EOL</v>
          </cell>
          <cell r="D7">
            <v>18718</v>
          </cell>
          <cell r="E7">
            <v>4710666440.77135</v>
          </cell>
          <cell r="F7">
            <v>14695146617.9478</v>
          </cell>
        </row>
        <row r="8">
          <cell r="D8">
            <v>106093</v>
          </cell>
          <cell r="E8">
            <v>14812500357.7714</v>
          </cell>
          <cell r="F8">
            <v>24409503540.366</v>
          </cell>
        </row>
        <row r="9">
          <cell r="B9" t="str">
            <v>EAST</v>
          </cell>
          <cell r="C9" t="str">
            <v>EOL</v>
          </cell>
          <cell r="D9">
            <v>72580</v>
          </cell>
          <cell r="E9">
            <v>7210719713.6001</v>
          </cell>
          <cell r="F9">
            <v>12501026499.3447</v>
          </cell>
        </row>
        <row r="10">
          <cell r="C10" t="str">
            <v>NON-EOL</v>
          </cell>
          <cell r="D10">
            <v>33039</v>
          </cell>
          <cell r="E10">
            <v>9659628529.65968</v>
          </cell>
          <cell r="F10">
            <v>20679839833.5577</v>
          </cell>
        </row>
        <row r="11">
          <cell r="D11">
            <v>105619</v>
          </cell>
          <cell r="E11">
            <v>16870348243.2598</v>
          </cell>
          <cell r="F11">
            <v>33180866332.9025</v>
          </cell>
        </row>
        <row r="12">
          <cell r="B12" t="str">
            <v>ECC-CANADA WEST</v>
          </cell>
          <cell r="C12" t="str">
            <v>EOL</v>
          </cell>
          <cell r="D12">
            <v>47510</v>
          </cell>
          <cell r="E12">
            <v>5801339206.73106</v>
          </cell>
          <cell r="F12">
            <v>15909506512.3135</v>
          </cell>
        </row>
        <row r="13">
          <cell r="C13" t="str">
            <v>NON-EOL</v>
          </cell>
          <cell r="D13">
            <v>20523</v>
          </cell>
          <cell r="E13">
            <v>5511957907.63295</v>
          </cell>
          <cell r="F13">
            <v>12402923402.8102</v>
          </cell>
        </row>
        <row r="14">
          <cell r="D14">
            <v>68033</v>
          </cell>
          <cell r="E14">
            <v>11313297114.364</v>
          </cell>
          <cell r="F14">
            <v>28312429915.1237</v>
          </cell>
        </row>
        <row r="15">
          <cell r="B15" t="str">
            <v>ENA-CANADA EAST</v>
          </cell>
          <cell r="C15" t="str">
            <v>EOL</v>
          </cell>
          <cell r="D15">
            <v>5251</v>
          </cell>
          <cell r="E15">
            <v>643724374.491</v>
          </cell>
          <cell r="F15">
            <v>2731862856.40564</v>
          </cell>
        </row>
        <row r="16">
          <cell r="C16" t="str">
            <v>NON-EOL</v>
          </cell>
          <cell r="D16">
            <v>2993</v>
          </cell>
          <cell r="E16">
            <v>579487733.144659</v>
          </cell>
          <cell r="F16">
            <v>2139430980.75989</v>
          </cell>
        </row>
        <row r="17">
          <cell r="D17">
            <v>8244</v>
          </cell>
          <cell r="E17">
            <v>1223212107.63566</v>
          </cell>
          <cell r="F17">
            <v>4871293837.16554</v>
          </cell>
        </row>
        <row r="18">
          <cell r="B18" t="str">
            <v>G-DAILY-EST</v>
          </cell>
          <cell r="C18" t="str">
            <v>EOL</v>
          </cell>
          <cell r="D18">
            <v>15133</v>
          </cell>
          <cell r="E18">
            <v>3481907376</v>
          </cell>
          <cell r="F18">
            <v>15297415140.0655</v>
          </cell>
        </row>
        <row r="19">
          <cell r="C19" t="str">
            <v>NON-EOL</v>
          </cell>
          <cell r="D19">
            <v>3418</v>
          </cell>
          <cell r="E19">
            <v>1319780924.913</v>
          </cell>
          <cell r="F19">
            <v>4851840852.84463</v>
          </cell>
        </row>
        <row r="20">
          <cell r="D20">
            <v>18551</v>
          </cell>
          <cell r="E20">
            <v>4801688300.913</v>
          </cell>
          <cell r="F20">
            <v>20149255992.9102</v>
          </cell>
        </row>
        <row r="21">
          <cell r="B21" t="str">
            <v>NG-PRICE</v>
          </cell>
          <cell r="C21" t="str">
            <v>EOL</v>
          </cell>
          <cell r="D21">
            <v>82253</v>
          </cell>
          <cell r="E21">
            <v>34155363912</v>
          </cell>
          <cell r="F21">
            <v>150602634620.366</v>
          </cell>
        </row>
        <row r="22">
          <cell r="C22" t="str">
            <v>NON-EOL</v>
          </cell>
          <cell r="D22">
            <v>40329</v>
          </cell>
          <cell r="E22">
            <v>58710515562.9871</v>
          </cell>
          <cell r="F22">
            <v>230910656950.292</v>
          </cell>
        </row>
        <row r="23">
          <cell r="D23">
            <v>122582</v>
          </cell>
          <cell r="E23">
            <v>92865879474.9871</v>
          </cell>
          <cell r="F23">
            <v>381513291570.658</v>
          </cell>
        </row>
        <row r="24">
          <cell r="B24" t="str">
            <v>TEXAS</v>
          </cell>
          <cell r="C24" t="str">
            <v>EOL</v>
          </cell>
          <cell r="D24">
            <v>12466</v>
          </cell>
          <cell r="E24">
            <v>2305556114</v>
          </cell>
          <cell r="F24">
            <v>3635548313.7395</v>
          </cell>
        </row>
        <row r="25">
          <cell r="C25" t="str">
            <v>NON-EOL</v>
          </cell>
          <cell r="D25">
            <v>12491</v>
          </cell>
          <cell r="E25">
            <v>4491690452.49627</v>
          </cell>
          <cell r="F25">
            <v>8206775918.95707</v>
          </cell>
        </row>
        <row r="26">
          <cell r="D26">
            <v>24957</v>
          </cell>
          <cell r="E26">
            <v>6797246566.49627</v>
          </cell>
          <cell r="F26">
            <v>11842324232.6966</v>
          </cell>
        </row>
        <row r="27">
          <cell r="B27" t="str">
            <v>WEST</v>
          </cell>
          <cell r="C27" t="str">
            <v>EOL</v>
          </cell>
          <cell r="D27">
            <v>65286</v>
          </cell>
          <cell r="E27">
            <v>11878010235</v>
          </cell>
          <cell r="F27">
            <v>9741262317.16703</v>
          </cell>
        </row>
        <row r="28">
          <cell r="C28" t="str">
            <v>NON-EOL</v>
          </cell>
          <cell r="D28">
            <v>22365</v>
          </cell>
          <cell r="E28">
            <v>9275557955.16796</v>
          </cell>
          <cell r="F28">
            <v>12892178870.416</v>
          </cell>
        </row>
        <row r="29">
          <cell r="D29">
            <v>87651</v>
          </cell>
          <cell r="E29">
            <v>21153568190.168</v>
          </cell>
          <cell r="F29">
            <v>22633441187.583</v>
          </cell>
        </row>
      </sheetData>
      <sheetData sheetId="4">
        <row r="5">
          <cell r="B5" t="str">
            <v>REGION</v>
          </cell>
        </row>
        <row r="5">
          <cell r="D5" t="str">
            <v>Sum of DEALS</v>
          </cell>
          <cell r="E5" t="str">
            <v>Sum of VOLUME2</v>
          </cell>
          <cell r="F5" t="str">
            <v>Sum of VALUE</v>
          </cell>
        </row>
        <row r="6">
          <cell r="B6" t="str">
            <v>CENTRAL</v>
          </cell>
          <cell r="C6" t="str">
            <v>EOL</v>
          </cell>
          <cell r="D6">
            <v>11052</v>
          </cell>
          <cell r="E6">
            <v>9017005643</v>
          </cell>
          <cell r="F6">
            <v>5381027382.15925</v>
          </cell>
        </row>
        <row r="7">
          <cell r="C7" t="str">
            <v>NON-EOL</v>
          </cell>
          <cell r="D7">
            <v>2970</v>
          </cell>
          <cell r="E7">
            <v>1956749644.3631</v>
          </cell>
          <cell r="F7">
            <v>2347061740.85399</v>
          </cell>
        </row>
        <row r="8">
          <cell r="D8">
            <v>14022</v>
          </cell>
          <cell r="E8">
            <v>10973755287.3631</v>
          </cell>
          <cell r="F8">
            <v>7728089123.01324</v>
          </cell>
        </row>
        <row r="9">
          <cell r="B9" t="str">
            <v>EAST</v>
          </cell>
          <cell r="C9" t="str">
            <v>EOL</v>
          </cell>
          <cell r="D9">
            <v>12644</v>
          </cell>
          <cell r="E9">
            <v>5606879937.5981</v>
          </cell>
          <cell r="F9">
            <v>5217179366.48515</v>
          </cell>
        </row>
        <row r="10">
          <cell r="C10" t="str">
            <v>NON-EOL</v>
          </cell>
          <cell r="D10">
            <v>4451</v>
          </cell>
          <cell r="E10">
            <v>4847138060.25</v>
          </cell>
          <cell r="F10">
            <v>2987145588.77631</v>
          </cell>
        </row>
        <row r="11">
          <cell r="D11">
            <v>17095</v>
          </cell>
          <cell r="E11">
            <v>10454017997.8481</v>
          </cell>
          <cell r="F11">
            <v>8204324955.26146</v>
          </cell>
        </row>
        <row r="12">
          <cell r="B12" t="str">
            <v>ECC-CANADA WEST</v>
          </cell>
          <cell r="C12" t="str">
            <v>EOL</v>
          </cell>
          <cell r="D12">
            <v>4826</v>
          </cell>
          <cell r="E12">
            <v>2866959215.14319</v>
          </cell>
          <cell r="F12">
            <v>6232869964.21461</v>
          </cell>
        </row>
        <row r="13">
          <cell r="C13" t="str">
            <v>NON-EOL</v>
          </cell>
          <cell r="D13">
            <v>3268</v>
          </cell>
          <cell r="E13">
            <v>3301325135.70794</v>
          </cell>
          <cell r="F13">
            <v>4422930965.61519</v>
          </cell>
        </row>
        <row r="14">
          <cell r="D14">
            <v>8094</v>
          </cell>
          <cell r="E14">
            <v>6168284350.85113</v>
          </cell>
          <cell r="F14">
            <v>10655800929.8298</v>
          </cell>
        </row>
        <row r="15">
          <cell r="B15" t="str">
            <v>ENA-CANADA EAST</v>
          </cell>
          <cell r="C15" t="str">
            <v>EOL</v>
          </cell>
          <cell r="D15">
            <v>207</v>
          </cell>
          <cell r="E15">
            <v>79042833.48</v>
          </cell>
          <cell r="F15">
            <v>151220494.806377</v>
          </cell>
        </row>
        <row r="16">
          <cell r="C16" t="str">
            <v>NON-EOL</v>
          </cell>
          <cell r="D16">
            <v>44</v>
          </cell>
          <cell r="E16">
            <v>17815000</v>
          </cell>
          <cell r="F16">
            <v>49384860.646</v>
          </cell>
        </row>
        <row r="17">
          <cell r="D17">
            <v>251</v>
          </cell>
          <cell r="E17">
            <v>96857833.48</v>
          </cell>
          <cell r="F17">
            <v>200605355.452377</v>
          </cell>
        </row>
        <row r="18">
          <cell r="B18" t="str">
            <v>G-DAILY-EST</v>
          </cell>
          <cell r="C18" t="str">
            <v>EOL</v>
          </cell>
          <cell r="D18">
            <v>15133</v>
          </cell>
          <cell r="E18">
            <v>3481907376</v>
          </cell>
          <cell r="F18">
            <v>15297415140.0655</v>
          </cell>
        </row>
        <row r="19">
          <cell r="C19" t="str">
            <v>NON-EOL</v>
          </cell>
          <cell r="D19">
            <v>3418</v>
          </cell>
          <cell r="E19">
            <v>1319780924.913</v>
          </cell>
          <cell r="F19">
            <v>4851840852.84463</v>
          </cell>
        </row>
        <row r="20">
          <cell r="D20">
            <v>18551</v>
          </cell>
          <cell r="E20">
            <v>4801688300.913</v>
          </cell>
          <cell r="F20">
            <v>20149255992.9102</v>
          </cell>
        </row>
        <row r="21">
          <cell r="B21" t="str">
            <v>NG-PRICE</v>
          </cell>
          <cell r="C21" t="str">
            <v>EOL</v>
          </cell>
          <cell r="D21">
            <v>82252</v>
          </cell>
          <cell r="E21">
            <v>34155353912</v>
          </cell>
          <cell r="F21">
            <v>150602607620.366</v>
          </cell>
        </row>
        <row r="22">
          <cell r="C22" t="str">
            <v>NON-EOL</v>
          </cell>
          <cell r="D22">
            <v>40123</v>
          </cell>
          <cell r="E22">
            <v>57674865857.98</v>
          </cell>
          <cell r="F22">
            <v>226512300375.77</v>
          </cell>
        </row>
        <row r="23">
          <cell r="D23">
            <v>122375</v>
          </cell>
          <cell r="E23">
            <v>91830219769.98</v>
          </cell>
          <cell r="F23">
            <v>377114907996.136</v>
          </cell>
        </row>
        <row r="24">
          <cell r="B24" t="str">
            <v>TEXAS</v>
          </cell>
          <cell r="C24" t="str">
            <v>EOL</v>
          </cell>
          <cell r="D24">
            <v>5499</v>
          </cell>
          <cell r="E24">
            <v>2073096000</v>
          </cell>
          <cell r="F24">
            <v>2635655817.548</v>
          </cell>
        </row>
        <row r="25">
          <cell r="C25" t="str">
            <v>NON-EOL</v>
          </cell>
          <cell r="D25">
            <v>4196</v>
          </cell>
          <cell r="E25">
            <v>2795231628</v>
          </cell>
          <cell r="F25">
            <v>1829790787.91267</v>
          </cell>
        </row>
        <row r="26">
          <cell r="D26">
            <v>9695</v>
          </cell>
          <cell r="E26">
            <v>4868327628</v>
          </cell>
          <cell r="F26">
            <v>4465446605.46067</v>
          </cell>
        </row>
        <row r="27">
          <cell r="B27" t="str">
            <v>WEST</v>
          </cell>
          <cell r="C27" t="str">
            <v>EOL</v>
          </cell>
          <cell r="D27">
            <v>26111</v>
          </cell>
          <cell r="E27">
            <v>11288501600</v>
          </cell>
          <cell r="F27">
            <v>6712150983.03295</v>
          </cell>
        </row>
        <row r="28">
          <cell r="C28" t="str">
            <v>NON-EOL</v>
          </cell>
          <cell r="D28">
            <v>10088</v>
          </cell>
          <cell r="E28">
            <v>7423425408.48996</v>
          </cell>
          <cell r="F28">
            <v>5399054999.20628</v>
          </cell>
        </row>
        <row r="29">
          <cell r="D29">
            <v>36199</v>
          </cell>
          <cell r="E29">
            <v>18711927008.49</v>
          </cell>
          <cell r="F29">
            <v>12111205982.2392</v>
          </cell>
        </row>
      </sheetData>
      <sheetData sheetId="5">
        <row r="5">
          <cell r="B5" t="str">
            <v>REGION</v>
          </cell>
        </row>
        <row r="5">
          <cell r="D5" t="str">
            <v>Sum of DEALS</v>
          </cell>
          <cell r="E5" t="str">
            <v>Sum of VOLUME2</v>
          </cell>
          <cell r="F5" t="str">
            <v>Sum of VALUE</v>
          </cell>
        </row>
        <row r="6">
          <cell r="B6" t="str">
            <v>CENTRAL</v>
          </cell>
          <cell r="C6" t="str">
            <v>EOL</v>
          </cell>
          <cell r="D6">
            <v>76323</v>
          </cell>
          <cell r="E6">
            <v>1084828274</v>
          </cell>
          <cell r="F6">
            <v>4333329540.259</v>
          </cell>
        </row>
        <row r="7">
          <cell r="C7" t="str">
            <v>NON-EOL</v>
          </cell>
          <cell r="D7">
            <v>15748</v>
          </cell>
          <cell r="E7">
            <v>2753916796.40825</v>
          </cell>
          <cell r="F7">
            <v>12348084877.0938</v>
          </cell>
        </row>
        <row r="8">
          <cell r="D8">
            <v>92071</v>
          </cell>
          <cell r="E8">
            <v>3838745070.40825</v>
          </cell>
          <cell r="F8">
            <v>16681414417.3528</v>
          </cell>
        </row>
        <row r="9">
          <cell r="B9" t="str">
            <v>EAST</v>
          </cell>
          <cell r="C9" t="str">
            <v>EOL</v>
          </cell>
          <cell r="D9">
            <v>59936</v>
          </cell>
          <cell r="E9">
            <v>1603839776.002</v>
          </cell>
          <cell r="F9">
            <v>7283847132.85957</v>
          </cell>
        </row>
        <row r="10">
          <cell r="C10" t="str">
            <v>NON-EOL</v>
          </cell>
          <cell r="D10">
            <v>28588</v>
          </cell>
          <cell r="E10">
            <v>4812490469.40968</v>
          </cell>
          <cell r="F10">
            <v>17692694244.7814</v>
          </cell>
        </row>
        <row r="11">
          <cell r="D11">
            <v>88524</v>
          </cell>
          <cell r="E11">
            <v>6416330245.41167</v>
          </cell>
          <cell r="F11">
            <v>24976541377.641</v>
          </cell>
        </row>
        <row r="12">
          <cell r="B12" t="str">
            <v>ECC-CANADA WEST</v>
          </cell>
          <cell r="C12" t="str">
            <v>EOL</v>
          </cell>
          <cell r="D12">
            <v>42684</v>
          </cell>
          <cell r="E12">
            <v>2934379991.58788</v>
          </cell>
          <cell r="F12">
            <v>9676636548.09889</v>
          </cell>
        </row>
        <row r="13">
          <cell r="C13" t="str">
            <v>NON-EOL</v>
          </cell>
          <cell r="D13">
            <v>17255</v>
          </cell>
          <cell r="E13">
            <v>2210632771.92501</v>
          </cell>
          <cell r="F13">
            <v>7979992437.19502</v>
          </cell>
        </row>
        <row r="14">
          <cell r="D14">
            <v>59939</v>
          </cell>
          <cell r="E14">
            <v>5145012763.51289</v>
          </cell>
          <cell r="F14">
            <v>17656628985.2939</v>
          </cell>
        </row>
        <row r="15">
          <cell r="B15" t="str">
            <v>ENA-CANADA EAST</v>
          </cell>
          <cell r="C15" t="str">
            <v>EOL</v>
          </cell>
          <cell r="D15">
            <v>5044</v>
          </cell>
          <cell r="E15">
            <v>564681541.011</v>
          </cell>
          <cell r="F15">
            <v>2580642361.59927</v>
          </cell>
        </row>
        <row r="16">
          <cell r="C16" t="str">
            <v>NON-EOL</v>
          </cell>
          <cell r="D16">
            <v>2949</v>
          </cell>
          <cell r="E16">
            <v>561672733.144659</v>
          </cell>
          <cell r="F16">
            <v>2090046120.11389</v>
          </cell>
        </row>
        <row r="17">
          <cell r="D17">
            <v>7993</v>
          </cell>
          <cell r="E17">
            <v>1126354274.15566</v>
          </cell>
          <cell r="F17">
            <v>4670688481.71316</v>
          </cell>
        </row>
        <row r="18">
          <cell r="B18" t="str">
            <v>NG-PRICE</v>
          </cell>
          <cell r="C18" t="str">
            <v>EOL</v>
          </cell>
          <cell r="D18">
            <v>1</v>
          </cell>
          <cell r="E18">
            <v>10000</v>
          </cell>
          <cell r="F18">
            <v>27000</v>
          </cell>
        </row>
        <row r="19">
          <cell r="C19" t="str">
            <v>NON-EOL</v>
          </cell>
          <cell r="D19">
            <v>206</v>
          </cell>
          <cell r="E19">
            <v>1035649705.00706</v>
          </cell>
          <cell r="F19">
            <v>4398356574.52203</v>
          </cell>
        </row>
        <row r="20">
          <cell r="D20">
            <v>207</v>
          </cell>
          <cell r="E20">
            <v>1035659705.00706</v>
          </cell>
          <cell r="F20">
            <v>4398383574.52203</v>
          </cell>
        </row>
        <row r="21">
          <cell r="B21" t="str">
            <v>TEXAS</v>
          </cell>
          <cell r="C21" t="str">
            <v>EOL</v>
          </cell>
          <cell r="D21">
            <v>6967</v>
          </cell>
          <cell r="E21">
            <v>232460114</v>
          </cell>
          <cell r="F21">
            <v>999892496.1915</v>
          </cell>
        </row>
        <row r="22">
          <cell r="C22" t="str">
            <v>NON-EOL</v>
          </cell>
          <cell r="D22">
            <v>8295</v>
          </cell>
          <cell r="E22">
            <v>1696458824.49627</v>
          </cell>
          <cell r="F22">
            <v>6376985131.0444</v>
          </cell>
        </row>
        <row r="23">
          <cell r="D23">
            <v>15262</v>
          </cell>
          <cell r="E23">
            <v>1928918938.49627</v>
          </cell>
          <cell r="F23">
            <v>7376877627.2359</v>
          </cell>
        </row>
        <row r="24">
          <cell r="B24" t="str">
            <v>WEST</v>
          </cell>
          <cell r="C24" t="str">
            <v>EOL</v>
          </cell>
          <cell r="D24">
            <v>39175</v>
          </cell>
          <cell r="E24">
            <v>589508635</v>
          </cell>
          <cell r="F24">
            <v>3029111334.13407</v>
          </cell>
        </row>
        <row r="25">
          <cell r="C25" t="str">
            <v>NON-EOL</v>
          </cell>
          <cell r="D25">
            <v>12277</v>
          </cell>
          <cell r="E25">
            <v>1852132546.678</v>
          </cell>
          <cell r="F25">
            <v>7493123871.2097</v>
          </cell>
        </row>
        <row r="26">
          <cell r="D26">
            <v>51452</v>
          </cell>
          <cell r="E26">
            <v>2441641181.678</v>
          </cell>
          <cell r="F26">
            <v>10522235205.3438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42"/>
    <col collapsed="false" customWidth="true" hidden="false" outlineLevel="0" max="2" min="2" style="0" width="12.85"/>
    <col collapsed="false" customWidth="true" hidden="false" outlineLevel="0" max="3" min="3" style="0" width="7.85"/>
    <col collapsed="false" customWidth="true" hidden="false" outlineLevel="0" max="4" min="4" style="0" width="20.13"/>
    <col collapsed="false" customWidth="true" hidden="false" outlineLevel="0" max="5" min="5" style="0" width="16.13"/>
    <col collapsed="false" customWidth="true" hidden="false" outlineLevel="0" max="6" min="6" style="0" width="25.13"/>
    <col collapsed="false" customWidth="true" hidden="false" outlineLevel="0" max="7" min="7" style="0" width="15.7"/>
    <col collapsed="false" customWidth="true" hidden="false" outlineLevel="0" max="8" min="8" style="0" width="19.56"/>
    <col collapsed="false" customWidth="true" hidden="false" outlineLevel="0" max="9" min="9" style="0" width="20.85"/>
    <col collapsed="false" customWidth="true" hidden="false" outlineLevel="0" max="10" min="10" style="0" width="22.99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3"/>
      <c r="B6" s="3"/>
      <c r="C6" s="3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'[1]PHYSICAL+FINANCIAL PIVOT '!B5</f>
        <v>REGION</v>
      </c>
      <c r="C9" s="11"/>
      <c r="D9" s="12" t="str">
        <f aca="false">'[1]PHYSICAL+FINANCIAL PIVOT '!D5</f>
        <v>Sum of DEALS</v>
      </c>
      <c r="E9" s="12" t="s">
        <v>5</v>
      </c>
      <c r="F9" s="12" t="str">
        <f aca="false">'[1]PHYSICAL+FINANCIAL PIVOT '!E5</f>
        <v>Sum of VOLUME2</v>
      </c>
      <c r="G9" s="12" t="s">
        <v>6</v>
      </c>
      <c r="H9" s="13" t="str">
        <f aca="false">'[1]PHYSICAL+FINANCIAL PIVOT '!F5</f>
        <v>Sum of VALUE</v>
      </c>
      <c r="I9" s="12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'[1]PHYSICAL+FINANCIAL PIVOT '!B6</f>
        <v>CENTRAL</v>
      </c>
      <c r="B11" s="21" t="str">
        <f aca="false">'[1]PHYSICAL+FINANCIAL PIVOT '!C6</f>
        <v>EOL</v>
      </c>
      <c r="C11" s="21"/>
      <c r="D11" s="22" t="n">
        <f aca="false">'[1]PHYSICAL+FINANCIAL PIVOT '!D6</f>
        <v>87375</v>
      </c>
      <c r="E11" s="23" t="n">
        <f aca="false">(D11/D13)*100</f>
        <v>82.3569886797433</v>
      </c>
      <c r="F11" s="22" t="n">
        <f aca="false">'[1]PHYSICAL+FINANCIAL PIVOT '!E6</f>
        <v>10101833917</v>
      </c>
      <c r="G11" s="23" t="n">
        <f aca="false">(F11/F13)*100</f>
        <v>68.1980332354901</v>
      </c>
      <c r="H11" s="22" t="n">
        <f aca="false">'[1]PHYSICAL+FINANCIAL PIVOT '!F6</f>
        <v>9714356922.41825</v>
      </c>
      <c r="I11" s="23" t="n">
        <f aca="false">(H11/H13)*100</f>
        <v>39.797437528189</v>
      </c>
      <c r="J11" s="7"/>
    </row>
    <row r="12" customFormat="false" ht="12.75" hidden="false" customHeight="false" outlineLevel="0" collapsed="false">
      <c r="A12" s="24"/>
      <c r="B12" s="25" t="str">
        <f aca="false">'[1]PHYSICAL+FINANCIAL PIVOT '!C7</f>
        <v>NON-EOL</v>
      </c>
      <c r="C12" s="25"/>
      <c r="D12" s="26" t="n">
        <f aca="false">'[1]PHYSICAL+FINANCIAL PIVOT '!D7</f>
        <v>18718</v>
      </c>
      <c r="E12" s="27" t="n">
        <f aca="false">(D12/D13)*100</f>
        <v>17.6430113202568</v>
      </c>
      <c r="F12" s="26" t="n">
        <f aca="false">'[1]PHYSICAL+FINANCIAL PIVOT '!E7</f>
        <v>4710666440.77135</v>
      </c>
      <c r="G12" s="27" t="n">
        <f aca="false">(F12/F13)*100</f>
        <v>31.8019667645099</v>
      </c>
      <c r="H12" s="26" t="n">
        <f aca="false">'[1]PHYSICAL+FINANCIAL PIVOT '!F7</f>
        <v>14695146617.9478</v>
      </c>
      <c r="I12" s="27" t="n">
        <f aca="false">(H12/H13)*100</f>
        <v>60.202562471811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'[1]PHYSICAL+FINANCIAL PIVOT '!D8</f>
        <v>106093</v>
      </c>
      <c r="E13" s="29"/>
      <c r="F13" s="28" t="n">
        <f aca="false">'[1]PHYSICAL+FINANCIAL PIVOT '!E8</f>
        <v>14812500357.7714</v>
      </c>
      <c r="G13" s="29"/>
      <c r="H13" s="28" t="n">
        <f aca="false">'[1]PHYSICAL+FINANCIAL PIVOT '!F8</f>
        <v>24409503540.366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'[1]PHYSICAL+FINANCIAL PIVOT '!B9</f>
        <v>EAST</v>
      </c>
      <c r="B15" s="21" t="str">
        <f aca="false">'[1]PHYSICAL+FINANCIAL PIVOT '!C9</f>
        <v>EOL</v>
      </c>
      <c r="C15" s="21"/>
      <c r="D15" s="22" t="n">
        <f aca="false">'[1]PHYSICAL+FINANCIAL PIVOT '!D9</f>
        <v>72580</v>
      </c>
      <c r="E15" s="23" t="n">
        <f aca="false">(D15/D17)*100</f>
        <v>68.7186964466621</v>
      </c>
      <c r="F15" s="22" t="n">
        <f aca="false">'[1]PHYSICAL+FINANCIAL PIVOT '!E9</f>
        <v>7210719713.6001</v>
      </c>
      <c r="G15" s="23" t="n">
        <f aca="false">(F15/F17)*100</f>
        <v>42.7419731331332</v>
      </c>
      <c r="H15" s="22" t="n">
        <f aca="false">'[1]PHYSICAL+FINANCIAL PIVOT '!F9</f>
        <v>12501026499.3447</v>
      </c>
      <c r="I15" s="23" t="n">
        <f aca="false">(H15/H17)*100</f>
        <v>37.675407187752</v>
      </c>
      <c r="J15" s="5"/>
    </row>
    <row r="16" customFormat="false" ht="12.75" hidden="false" customHeight="false" outlineLevel="0" collapsed="false">
      <c r="A16" s="24"/>
      <c r="B16" s="25" t="str">
        <f aca="false">'[1]PHYSICAL+FINANCIAL PIVOT '!C10</f>
        <v>NON-EOL</v>
      </c>
      <c r="C16" s="25"/>
      <c r="D16" s="26" t="n">
        <f aca="false">'[1]PHYSICAL+FINANCIAL PIVOT '!D10</f>
        <v>33039</v>
      </c>
      <c r="E16" s="27" t="n">
        <f aca="false">(D16/D17)*100</f>
        <v>31.2813035533379</v>
      </c>
      <c r="F16" s="26" t="n">
        <f aca="false">'[1]PHYSICAL+FINANCIAL PIVOT '!E10</f>
        <v>9659628529.65968</v>
      </c>
      <c r="G16" s="27" t="n">
        <f aca="false">(F16/F17)*100</f>
        <v>57.2580268668668</v>
      </c>
      <c r="H16" s="26" t="n">
        <f aca="false">'[1]PHYSICAL+FINANCIAL PIVOT '!F10</f>
        <v>20679839833.5577</v>
      </c>
      <c r="I16" s="27" t="n">
        <f aca="false">(H16/H17)*100</f>
        <v>62.324592812248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'[1]PHYSICAL+FINANCIAL PIVOT '!D11</f>
        <v>105619</v>
      </c>
      <c r="E17" s="29"/>
      <c r="F17" s="28" t="n">
        <f aca="false">'[1]PHYSICAL+FINANCIAL PIVOT '!E11</f>
        <v>16870348243.2598</v>
      </c>
      <c r="G17" s="29"/>
      <c r="H17" s="28" t="n">
        <f aca="false">'[1]PHYSICAL+FINANCIAL PIVOT '!F11</f>
        <v>33180866332.9025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'[1]PHYSICAL+FINANCIAL PIVOT '!B12</f>
        <v>ECC-CANADA WEST</v>
      </c>
      <c r="B19" s="21" t="str">
        <f aca="false">'[1]PHYSICAL+FINANCIAL PIVOT '!C12</f>
        <v>EOL</v>
      </c>
      <c r="C19" s="21"/>
      <c r="D19" s="22" t="n">
        <f aca="false">'[1]PHYSICAL+FINANCIAL PIVOT '!D12</f>
        <v>47510</v>
      </c>
      <c r="E19" s="23" t="n">
        <f aca="false">(D19/D21)*100</f>
        <v>69.8337571472668</v>
      </c>
      <c r="F19" s="22" t="n">
        <f aca="false">'[1]PHYSICAL+FINANCIAL PIVOT '!E12</f>
        <v>5801339206.73106</v>
      </c>
      <c r="G19" s="23" t="n">
        <f aca="false">(F19/F21)*100</f>
        <v>51.2789432478119</v>
      </c>
      <c r="H19" s="22" t="n">
        <f aca="false">'[1]PHYSICAL+FINANCIAL PIVOT '!F12</f>
        <v>15909506512.3135</v>
      </c>
      <c r="I19" s="23" t="n">
        <f aca="false">(H19/H21)*100</f>
        <v>56.1926565823129</v>
      </c>
      <c r="J19" s="7"/>
    </row>
    <row r="20" customFormat="false" ht="12.75" hidden="false" customHeight="false" outlineLevel="0" collapsed="false">
      <c r="A20" s="24"/>
      <c r="B20" s="25" t="str">
        <f aca="false">'[1]PHYSICAL+FINANCIAL PIVOT '!C13</f>
        <v>NON-EOL</v>
      </c>
      <c r="C20" s="25"/>
      <c r="D20" s="26" t="n">
        <f aca="false">'[1]PHYSICAL+FINANCIAL PIVOT '!D13</f>
        <v>20523</v>
      </c>
      <c r="E20" s="27" t="n">
        <f aca="false">(D20/D21)*100</f>
        <v>30.1662428527332</v>
      </c>
      <c r="F20" s="26" t="n">
        <f aca="false">'[1]PHYSICAL+FINANCIAL PIVOT '!E13</f>
        <v>5511957907.63295</v>
      </c>
      <c r="G20" s="27" t="n">
        <f aca="false">(F20/F21)*100</f>
        <v>48.7210567521881</v>
      </c>
      <c r="H20" s="26" t="n">
        <f aca="false">'[1]PHYSICAL+FINANCIAL PIVOT '!F13</f>
        <v>12402923402.8102</v>
      </c>
      <c r="I20" s="27" t="n">
        <f aca="false">(H20/H21)*100</f>
        <v>43.8073434176871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'[1]PHYSICAL+FINANCIAL PIVOT '!D14</f>
        <v>68033</v>
      </c>
      <c r="E21" s="29"/>
      <c r="F21" s="28" t="n">
        <f aca="false">'[1]PHYSICAL+FINANCIAL PIVOT '!E14</f>
        <v>11313297114.364</v>
      </c>
      <c r="G21" s="29"/>
      <c r="H21" s="28" t="n">
        <f aca="false">'[1]PHYSICAL+FINANCIAL PIVOT '!F14</f>
        <v>28312429915.1237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'[1]PHYSICAL+FINANCIAL PIVOT '!B15</f>
        <v>ENA-CANADA EAST</v>
      </c>
      <c r="B23" s="21" t="str">
        <f aca="false">'[1]PHYSICAL+FINANCIAL PIVOT '!C15</f>
        <v>EOL</v>
      </c>
      <c r="C23" s="21"/>
      <c r="D23" s="22" t="n">
        <f aca="false">'[1]PHYSICAL+FINANCIAL PIVOT '!D15</f>
        <v>5251</v>
      </c>
      <c r="E23" s="23" t="n">
        <f aca="false">(D23/D25)*100</f>
        <v>63.6948083454634</v>
      </c>
      <c r="F23" s="22" t="n">
        <f aca="false">'[1]PHYSICAL+FINANCIAL PIVOT '!E15</f>
        <v>643724374.491</v>
      </c>
      <c r="G23" s="23" t="n">
        <f aca="false">(F23/F25)*100</f>
        <v>52.6257360005414</v>
      </c>
      <c r="H23" s="22" t="n">
        <f aca="false">'[1]PHYSICAL+FINANCIAL PIVOT '!F15</f>
        <v>2731862856.40564</v>
      </c>
      <c r="I23" s="23" t="n">
        <f aca="false">(H23/H25)*100</f>
        <v>56.0808472599804</v>
      </c>
      <c r="J23" s="7"/>
    </row>
    <row r="24" customFormat="false" ht="12.75" hidden="false" customHeight="false" outlineLevel="0" collapsed="false">
      <c r="A24" s="24"/>
      <c r="B24" s="25" t="str">
        <f aca="false">'[1]PHYSICAL+FINANCIAL PIVOT '!C16</f>
        <v>NON-EOL</v>
      </c>
      <c r="C24" s="25"/>
      <c r="D24" s="26" t="n">
        <f aca="false">'[1]PHYSICAL+FINANCIAL PIVOT '!D16</f>
        <v>2993</v>
      </c>
      <c r="E24" s="27" t="n">
        <f aca="false">(D24/D25)*100</f>
        <v>36.3051916545366</v>
      </c>
      <c r="F24" s="26" t="n">
        <f aca="false">'[1]PHYSICAL+FINANCIAL PIVOT '!E16</f>
        <v>579487733.144659</v>
      </c>
      <c r="G24" s="27" t="n">
        <f aca="false">(F24/F25)*100</f>
        <v>47.3742639994586</v>
      </c>
      <c r="H24" s="26" t="n">
        <f aca="false">'[1]PHYSICAL+FINANCIAL PIVOT '!F16</f>
        <v>2139430980.75989</v>
      </c>
      <c r="I24" s="27" t="n">
        <f aca="false">(H24/H25)*100</f>
        <v>43.9191527400196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'[1]PHYSICAL+FINANCIAL PIVOT '!D17</f>
        <v>8244</v>
      </c>
      <c r="E25" s="29"/>
      <c r="F25" s="28" t="n">
        <f aca="false">'[1]PHYSICAL+FINANCIAL PIVOT '!E17</f>
        <v>1223212107.63566</v>
      </c>
      <c r="G25" s="29"/>
      <c r="H25" s="28" t="n">
        <f aca="false">'[1]PHYSICAL+FINANCIAL PIVOT '!F17</f>
        <v>4871293837.16554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tr">
        <f aca="false">'[1]PHYSICAL+FINANCIAL PIVOT '!B18</f>
        <v>G-DAILY-EST</v>
      </c>
      <c r="B27" s="21" t="str">
        <f aca="false">'[1]PHYSICAL+FINANCIAL PIVOT '!C18</f>
        <v>EOL</v>
      </c>
      <c r="C27" s="21"/>
      <c r="D27" s="22" t="n">
        <f aca="false">'[1]PHYSICAL+FINANCIAL PIVOT '!D18</f>
        <v>15133</v>
      </c>
      <c r="E27" s="23" t="n">
        <f aca="false">(D27/D29)*100</f>
        <v>81.5751172443534</v>
      </c>
      <c r="F27" s="22" t="n">
        <f aca="false">'[1]PHYSICAL+FINANCIAL PIVOT '!E18</f>
        <v>3481907376</v>
      </c>
      <c r="G27" s="23" t="n">
        <f aca="false">(F27/F29)*100</f>
        <v>72.5142316159494</v>
      </c>
      <c r="H27" s="22" t="n">
        <f aca="false">'[1]PHYSICAL+FINANCIAL PIVOT '!F18</f>
        <v>15297415140.0655</v>
      </c>
      <c r="I27" s="23" t="n">
        <f aca="false">(H27/H29)*100</f>
        <v>75.9204962478425</v>
      </c>
      <c r="J27" s="7"/>
    </row>
    <row r="28" customFormat="false" ht="12.75" hidden="false" customHeight="false" outlineLevel="0" collapsed="false">
      <c r="A28" s="24"/>
      <c r="B28" s="25" t="str">
        <f aca="false">'[1]PHYSICAL+FINANCIAL PIVOT '!C19</f>
        <v>NON-EOL</v>
      </c>
      <c r="C28" s="25"/>
      <c r="D28" s="26" t="n">
        <f aca="false">'[1]PHYSICAL+FINANCIAL PIVOT '!D19</f>
        <v>3418</v>
      </c>
      <c r="E28" s="27" t="n">
        <f aca="false">(D28/D29)*100</f>
        <v>18.4248827556466</v>
      </c>
      <c r="F28" s="26" t="n">
        <f aca="false">'[1]PHYSICAL+FINANCIAL PIVOT '!E19</f>
        <v>1319780924.913</v>
      </c>
      <c r="G28" s="27" t="n">
        <f aca="false">(F28/F29)*100</f>
        <v>27.4857683840506</v>
      </c>
      <c r="H28" s="26" t="n">
        <f aca="false">'[1]PHYSICAL+FINANCIAL PIVOT '!F19</f>
        <v>4851840852.84463</v>
      </c>
      <c r="I28" s="27" t="n">
        <f aca="false">(H28/H29)*100</f>
        <v>24.0795037521575</v>
      </c>
      <c r="J28" s="7"/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'[1]PHYSICAL+FINANCIAL PIVOT '!D20</f>
        <v>18551</v>
      </c>
      <c r="E29" s="29"/>
      <c r="F29" s="28" t="n">
        <f aca="false">'[1]PHYSICAL+FINANCIAL PIVOT '!E20</f>
        <v>4801688300.913</v>
      </c>
      <c r="G29" s="29"/>
      <c r="H29" s="28" t="n">
        <f aca="false">'[1]PHYSICAL+FINANCIAL PIVOT '!F20</f>
        <v>20149255992.9102</v>
      </c>
      <c r="I29" s="29"/>
      <c r="J29" s="7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7"/>
    </row>
    <row r="31" customFormat="false" ht="12.75" hidden="false" customHeight="false" outlineLevel="0" collapsed="false">
      <c r="A31" s="20" t="str">
        <f aca="false">'[1]PHYSICAL+FINANCIAL PIVOT '!B21</f>
        <v>NG-PRICE</v>
      </c>
      <c r="B31" s="21" t="str">
        <f aca="false">'[1]PHYSICAL+FINANCIAL PIVOT '!C21</f>
        <v>EOL</v>
      </c>
      <c r="C31" s="21"/>
      <c r="D31" s="22" t="n">
        <f aca="false">'[1]PHYSICAL+FINANCIAL PIVOT '!D21</f>
        <v>82253</v>
      </c>
      <c r="E31" s="23" t="n">
        <f aca="false">(D31/D33)*100</f>
        <v>67.1003899430585</v>
      </c>
      <c r="F31" s="22" t="n">
        <f aca="false">'[1]PHYSICAL+FINANCIAL PIVOT '!E21</f>
        <v>34155363912</v>
      </c>
      <c r="G31" s="23" t="n">
        <f aca="false">(F31/F33)*100</f>
        <v>36.7792391619998</v>
      </c>
      <c r="H31" s="22" t="n">
        <f aca="false">'[1]PHYSICAL+FINANCIAL PIVOT '!F21</f>
        <v>150602634620.366</v>
      </c>
      <c r="I31" s="23" t="n">
        <f aca="false">(H31/H33)*100</f>
        <v>39.4750688764598</v>
      </c>
      <c r="J31" s="14"/>
    </row>
    <row r="32" customFormat="false" ht="12.75" hidden="false" customHeight="false" outlineLevel="0" collapsed="false">
      <c r="A32" s="24"/>
      <c r="B32" s="25" t="str">
        <f aca="false">'[1]PHYSICAL+FINANCIAL PIVOT '!C22</f>
        <v>NON-EOL</v>
      </c>
      <c r="C32" s="25"/>
      <c r="D32" s="26" t="n">
        <f aca="false">'[1]PHYSICAL+FINANCIAL PIVOT '!D22</f>
        <v>40329</v>
      </c>
      <c r="E32" s="27" t="n">
        <f aca="false">(D32/D33)*100</f>
        <v>32.8996100569415</v>
      </c>
      <c r="F32" s="26" t="n">
        <f aca="false">'[1]PHYSICAL+FINANCIAL PIVOT '!E22</f>
        <v>58710515562.9871</v>
      </c>
      <c r="G32" s="27" t="n">
        <f aca="false">(F32/F33)*100</f>
        <v>63.2207608380002</v>
      </c>
      <c r="H32" s="26" t="n">
        <f aca="false">'[1]PHYSICAL+FINANCIAL PIVOT '!F22</f>
        <v>230910656950.292</v>
      </c>
      <c r="I32" s="27" t="n">
        <f aca="false">(H32/H33)*100</f>
        <v>60.5249311235402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'[1]PHYSICAL+FINANCIAL PIVOT '!D23</f>
        <v>122582</v>
      </c>
      <c r="E33" s="29"/>
      <c r="F33" s="28" t="n">
        <f aca="false">'[1]PHYSICAL+FINANCIAL PIVOT '!E23</f>
        <v>92865879474.9871</v>
      </c>
      <c r="G33" s="29"/>
      <c r="H33" s="28" t="n">
        <f aca="false">'[1]PHYSICAL+FINANCIAL PIVOT '!F23</f>
        <v>381513291570.658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'[1]PHYSICAL+FINANCIAL PIVOT '!B24</f>
        <v>TEXAS</v>
      </c>
      <c r="B35" s="21" t="str">
        <f aca="false">'[1]PHYSICAL+FINANCIAL PIVOT '!C24</f>
        <v>EOL</v>
      </c>
      <c r="C35" s="21"/>
      <c r="D35" s="22" t="n">
        <f aca="false">'[1]PHYSICAL+FINANCIAL PIVOT '!D24</f>
        <v>12466</v>
      </c>
      <c r="E35" s="23" t="n">
        <f aca="false">(D35/D37)*100</f>
        <v>49.9499138518251</v>
      </c>
      <c r="F35" s="22" t="n">
        <f aca="false">'[1]PHYSICAL+FINANCIAL PIVOT '!E24</f>
        <v>2305556114</v>
      </c>
      <c r="G35" s="23" t="n">
        <f aca="false">(F35/F37)*100</f>
        <v>33.9189713282452</v>
      </c>
      <c r="H35" s="22" t="n">
        <f aca="false">'[1]PHYSICAL+FINANCIAL PIVOT '!F24</f>
        <v>3635548313.7395</v>
      </c>
      <c r="I35" s="23" t="n">
        <f aca="false">(H35/H37)*100</f>
        <v>30.6996181011644</v>
      </c>
      <c r="J35" s="7"/>
    </row>
    <row r="36" customFormat="false" ht="12.75" hidden="false" customHeight="false" outlineLevel="0" collapsed="false">
      <c r="A36" s="24"/>
      <c r="B36" s="25" t="str">
        <f aca="false">'[1]PHYSICAL+FINANCIAL PIVOT '!C25</f>
        <v>NON-EOL</v>
      </c>
      <c r="C36" s="25"/>
      <c r="D36" s="26" t="n">
        <f aca="false">'[1]PHYSICAL+FINANCIAL PIVOT '!D25</f>
        <v>12491</v>
      </c>
      <c r="E36" s="27" t="n">
        <f aca="false">(D36/D37)*100</f>
        <v>50.0500861481749</v>
      </c>
      <c r="F36" s="26" t="n">
        <f aca="false">'[1]PHYSICAL+FINANCIAL PIVOT '!E25</f>
        <v>4491690452.49627</v>
      </c>
      <c r="G36" s="27" t="n">
        <f aca="false">(F36/F37)*100</f>
        <v>66.0810286717548</v>
      </c>
      <c r="H36" s="26" t="n">
        <f aca="false">'[1]PHYSICAL+FINANCIAL PIVOT '!F25</f>
        <v>8206775918.95707</v>
      </c>
      <c r="I36" s="27" t="n">
        <f aca="false">(H36/H37)*100</f>
        <v>69.3003818988356</v>
      </c>
      <c r="J36" s="5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'[1]PHYSICAL+FINANCIAL PIVOT '!D26</f>
        <v>24957</v>
      </c>
      <c r="E37" s="29"/>
      <c r="F37" s="28" t="n">
        <f aca="false">'[1]PHYSICAL+FINANCIAL PIVOT '!E26</f>
        <v>6797246566.49627</v>
      </c>
      <c r="G37" s="29"/>
      <c r="H37" s="28" t="n">
        <f aca="false">'[1]PHYSICAL+FINANCIAL PIVOT '!F26</f>
        <v>11842324232.6966</v>
      </c>
      <c r="I37" s="29"/>
      <c r="J37" s="5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5"/>
    </row>
    <row r="39" customFormat="false" ht="12.75" hidden="false" customHeight="false" outlineLevel="0" collapsed="false">
      <c r="A39" s="20" t="str">
        <f aca="false">'[1]PHYSICAL+FINANCIAL PIVOT '!B27</f>
        <v>WEST</v>
      </c>
      <c r="B39" s="21" t="str">
        <f aca="false">'[1]PHYSICAL+FINANCIAL PIVOT '!C27</f>
        <v>EOL</v>
      </c>
      <c r="C39" s="21"/>
      <c r="D39" s="22" t="n">
        <f aca="false">'[1]PHYSICAL+FINANCIAL PIVOT '!D27</f>
        <v>65286</v>
      </c>
      <c r="E39" s="23" t="n">
        <f aca="false">(D39/D41)*100</f>
        <v>74.4840332683027</v>
      </c>
      <c r="F39" s="22" t="n">
        <f aca="false">'[1]PHYSICAL+FINANCIAL PIVOT '!E27</f>
        <v>11878010235</v>
      </c>
      <c r="G39" s="23" t="n">
        <f aca="false">(F39/F41)*100</f>
        <v>56.1513316723598</v>
      </c>
      <c r="H39" s="22" t="n">
        <f aca="false">'[1]PHYSICAL+FINANCIAL PIVOT '!F27</f>
        <v>9741262317.16703</v>
      </c>
      <c r="I39" s="23" t="n">
        <f aca="false">(H39/H41)*100</f>
        <v>43.0392454971063</v>
      </c>
      <c r="J39" s="7"/>
    </row>
    <row r="40" customFormat="false" ht="12.75" hidden="false" customHeight="false" outlineLevel="0" collapsed="false">
      <c r="A40" s="24"/>
      <c r="B40" s="25" t="str">
        <f aca="false">'[1]PHYSICAL+FINANCIAL PIVOT '!C28</f>
        <v>NON-EOL</v>
      </c>
      <c r="C40" s="25"/>
      <c r="D40" s="26" t="n">
        <f aca="false">'[1]PHYSICAL+FINANCIAL PIVOT '!D28</f>
        <v>22365</v>
      </c>
      <c r="E40" s="27" t="n">
        <f aca="false">(D40/D41)*100</f>
        <v>25.5159667316973</v>
      </c>
      <c r="F40" s="26" t="n">
        <f aca="false">'[1]PHYSICAL+FINANCIAL PIVOT '!E28</f>
        <v>9275557955.16796</v>
      </c>
      <c r="G40" s="27" t="n">
        <f aca="false">(F40/F41)*100</f>
        <v>43.8486683276402</v>
      </c>
      <c r="H40" s="26" t="n">
        <f aca="false">'[1]PHYSICAL+FINANCIAL PIVOT '!F28</f>
        <v>12892178870.416</v>
      </c>
      <c r="I40" s="27" t="n">
        <f aca="false">(H40/H41)*100</f>
        <v>56.9607545028937</v>
      </c>
      <c r="J40" s="7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'[1]PHYSICAL+FINANCIAL PIVOT '!D29</f>
        <v>87651</v>
      </c>
      <c r="E41" s="29"/>
      <c r="F41" s="28" t="n">
        <f aca="false">'[1]PHYSICAL+FINANCIAL PIVOT '!E29</f>
        <v>21153568190.168</v>
      </c>
      <c r="G41" s="29"/>
      <c r="H41" s="28" t="n">
        <f aca="false">'[1]PHYSICAL+FINANCIAL PIVOT '!F29</f>
        <v>22633441187.583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32"/>
      <c r="F42" s="31"/>
      <c r="G42" s="32"/>
      <c r="H42" s="31"/>
      <c r="I42" s="35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387854</v>
      </c>
      <c r="E43" s="23" t="n">
        <f aca="false">(D43/D45)*100</f>
        <v>71.5954442249829</v>
      </c>
      <c r="F43" s="22" t="n">
        <f aca="false">SUM(F39,F35,F31,F27,F23,F19,F15,F11)</f>
        <v>75578454848.8222</v>
      </c>
      <c r="G43" s="23" t="n">
        <f aca="false">(F43/F45)*100</f>
        <v>44.5003888361803</v>
      </c>
      <c r="H43" s="22" t="n">
        <f aca="false">SUM(H39,H35,H31,H27,H23,H19,H15,H11)</f>
        <v>220133613181.821</v>
      </c>
      <c r="I43" s="23" t="n">
        <f aca="false">(H43/H45)*100</f>
        <v>41.7780280783943</v>
      </c>
      <c r="J43" s="34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153876</v>
      </c>
      <c r="E44" s="27" t="n">
        <f aca="false">(D44/D45)*100</f>
        <v>28.4045557750171</v>
      </c>
      <c r="F44" s="26" t="n">
        <f aca="false">SUM(F40,F36,F32,F28,F24,F20,F16,F12)</f>
        <v>94259285506.7729</v>
      </c>
      <c r="G44" s="27" t="n">
        <f aca="false">(F44/F45)*100</f>
        <v>55.4996111638197</v>
      </c>
      <c r="H44" s="26" t="n">
        <f aca="false">SUM(H40,H36,H32,H28,H24,H20,H16,H12)</f>
        <v>306778793427.585</v>
      </c>
      <c r="I44" s="27" t="n">
        <f aca="false">(H44/H45)*100</f>
        <v>58.2219719216057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541730</v>
      </c>
      <c r="E45" s="29"/>
      <c r="F45" s="28" t="n">
        <f aca="false">SUM(F43:F44)</f>
        <v>169837740355.595</v>
      </c>
      <c r="G45" s="29"/>
      <c r="H45" s="28" t="n">
        <f aca="false">SUM(H43:H44)</f>
        <v>526912406609.406</v>
      </c>
      <c r="I45" s="29"/>
      <c r="J45" s="7"/>
    </row>
    <row r="46" customFormat="false" ht="12.75" hidden="false" customHeight="false" outlineLevel="0" collapsed="false">
      <c r="A46" s="36"/>
      <c r="B46" s="36"/>
      <c r="C46" s="37"/>
      <c r="D46" s="14"/>
      <c r="E46" s="14"/>
      <c r="F46" s="37"/>
      <c r="G46" s="37"/>
      <c r="H46" s="38"/>
      <c r="I46" s="37"/>
      <c r="J46" s="14"/>
    </row>
    <row r="47" customFormat="false" ht="12.75" hidden="false" customHeight="false" outlineLevel="0" collapsed="false">
      <c r="A47" s="36"/>
      <c r="B47" s="36"/>
      <c r="C47" s="37"/>
      <c r="D47" s="14"/>
      <c r="E47" s="14"/>
      <c r="F47" s="37"/>
      <c r="G47" s="37"/>
      <c r="H47" s="38"/>
      <c r="I47" s="37"/>
      <c r="J47" s="14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9"/>
      <c r="B49" s="39"/>
      <c r="C49" s="6"/>
      <c r="D49" s="7"/>
      <c r="E49" s="7"/>
      <c r="F49" s="6"/>
      <c r="G49" s="6"/>
      <c r="H49" s="7"/>
      <c r="I49" s="6"/>
      <c r="J49" s="7"/>
    </row>
    <row r="50" customFormat="false" ht="12.75" hidden="false" customHeight="false" outlineLevel="0" collapsed="false">
      <c r="A50" s="3"/>
      <c r="B50" s="3"/>
      <c r="C50" s="37"/>
      <c r="D50" s="14"/>
      <c r="E50" s="14"/>
      <c r="F50" s="37"/>
      <c r="G50" s="37"/>
      <c r="H50" s="38"/>
      <c r="I50" s="37"/>
      <c r="J50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4.28"/>
    <col collapsed="false" customWidth="true" hidden="false" outlineLevel="0" max="4" min="4" style="0" width="15.85"/>
    <col collapsed="false" customWidth="true" hidden="false" outlineLevel="0" max="5" min="5" style="0" width="15.41"/>
    <col collapsed="false" customWidth="true" hidden="false" outlineLevel="0" max="6" min="6" style="0" width="14.41"/>
    <col collapsed="false" customWidth="true" hidden="false" outlineLevel="0" max="7" min="7" style="0" width="18.7"/>
    <col collapsed="false" customWidth="true" hidden="false" outlineLevel="0" max="8" min="8" style="0" width="18.56"/>
    <col collapsed="false" customWidth="true" hidden="false" outlineLevel="0" max="9" min="9" style="0" width="20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November 29, 2000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C6" s="8"/>
      <c r="G6" s="4"/>
      <c r="H6" s="5"/>
      <c r="I6" s="3"/>
    </row>
    <row r="7" customFormat="false" ht="12.75" hidden="false" customHeight="false" outlineLevel="0" collapsed="false">
      <c r="G7" s="6"/>
      <c r="H7" s="7"/>
      <c r="I7" s="3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6"/>
      <c r="H8" s="8"/>
      <c r="I8" s="3"/>
    </row>
    <row r="9" customFormat="false" ht="26.25" hidden="false" customHeight="false" outlineLevel="0" collapsed="false">
      <c r="A9" s="9" t="s">
        <v>4</v>
      </c>
      <c r="B9" s="10" t="str">
        <f aca="false">'[1]FINANCIAL PIVOT'!B5</f>
        <v>REGION</v>
      </c>
      <c r="C9" s="11"/>
      <c r="D9" s="12" t="str">
        <f aca="false">'[1]FINANCIAL PIVOT'!D5</f>
        <v>Sum of DEALS</v>
      </c>
      <c r="E9" s="12" t="s">
        <v>5</v>
      </c>
      <c r="F9" s="12" t="str">
        <f aca="false">'[1]FINANCIAL PIVOT'!E5</f>
        <v>Sum of VOLUME2</v>
      </c>
      <c r="G9" s="12" t="s">
        <v>6</v>
      </c>
      <c r="H9" s="13" t="str">
        <f aca="false">'[1]FINANCIAL PIVOT'!F5</f>
        <v>Sum of VALUE</v>
      </c>
      <c r="I9" s="13" t="s">
        <v>7</v>
      </c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</row>
    <row r="11" customFormat="false" ht="12.75" hidden="false" customHeight="false" outlineLevel="0" collapsed="false">
      <c r="A11" s="20" t="str">
        <f aca="false">'[1]FINANCIAL PIVOT'!B6</f>
        <v>CENTRAL</v>
      </c>
      <c r="B11" s="21" t="str">
        <f aca="false">'[1]FINANCIAL PIVOT'!C6</f>
        <v>EOL</v>
      </c>
      <c r="C11" s="21"/>
      <c r="D11" s="22" t="n">
        <f aca="false">'[1]FINANCIAL PIVOT'!D6</f>
        <v>11052</v>
      </c>
      <c r="E11" s="23" t="n">
        <f aca="false">(D11/D13)*100</f>
        <v>78.818998716303</v>
      </c>
      <c r="F11" s="22" t="n">
        <f aca="false">'[1]FINANCIAL PIVOT'!E6</f>
        <v>9017005643</v>
      </c>
      <c r="G11" s="23" t="n">
        <f aca="false">(F11/F13)*100</f>
        <v>82.1688237697773</v>
      </c>
      <c r="H11" s="22" t="n">
        <f aca="false">'[1]FINANCIAL PIVOT'!F6</f>
        <v>5381027382.15925</v>
      </c>
      <c r="I11" s="23" t="n">
        <f aca="false">(H11/H13)*100</f>
        <v>69.6294685077486</v>
      </c>
    </row>
    <row r="12" customFormat="false" ht="12.75" hidden="false" customHeight="false" outlineLevel="0" collapsed="false">
      <c r="A12" s="24"/>
      <c r="B12" s="25" t="str">
        <f aca="false">'[1]FINANCIAL PIVOT'!C7</f>
        <v>NON-EOL</v>
      </c>
      <c r="C12" s="25"/>
      <c r="D12" s="26" t="n">
        <f aca="false">'[1]FINANCIAL PIVOT'!D7</f>
        <v>2970</v>
      </c>
      <c r="E12" s="27" t="n">
        <f aca="false">(D12/D13)*100</f>
        <v>21.1810012836971</v>
      </c>
      <c r="F12" s="26" t="n">
        <f aca="false">'[1]FINANCIAL PIVOT'!E7</f>
        <v>1956749644.3631</v>
      </c>
      <c r="G12" s="27" t="n">
        <f aca="false">(F12/F13)*100</f>
        <v>17.8311762302227</v>
      </c>
      <c r="H12" s="26" t="n">
        <f aca="false">'[1]FINANCIAL PIVOT'!F7</f>
        <v>2347061740.85399</v>
      </c>
      <c r="I12" s="27" t="n">
        <f aca="false">(H12/H13)*100</f>
        <v>30.3705314922514</v>
      </c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'[1]FINANCIAL PIVOT'!D8</f>
        <v>14022</v>
      </c>
      <c r="E13" s="29"/>
      <c r="F13" s="28" t="n">
        <f aca="false">'[1]FINANCIAL PIVOT'!E8</f>
        <v>10973755287.3631</v>
      </c>
      <c r="G13" s="29"/>
      <c r="H13" s="28" t="n">
        <f aca="false">'[1]FINANCIAL PIVOT'!F8</f>
        <v>7728089123.01324</v>
      </c>
      <c r="I13" s="29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</row>
    <row r="15" customFormat="false" ht="12.75" hidden="false" customHeight="false" outlineLevel="0" collapsed="false">
      <c r="A15" s="20" t="str">
        <f aca="false">'[1]FINANCIAL PIVOT'!B9</f>
        <v>EAST</v>
      </c>
      <c r="B15" s="21" t="str">
        <f aca="false">'[1]FINANCIAL PIVOT'!C9</f>
        <v>EOL</v>
      </c>
      <c r="C15" s="21"/>
      <c r="D15" s="22" t="n">
        <f aca="false">'[1]FINANCIAL PIVOT'!D9</f>
        <v>12644</v>
      </c>
      <c r="E15" s="23" t="n">
        <f aca="false">(D15/D17)*100</f>
        <v>73.9631471190407</v>
      </c>
      <c r="F15" s="22" t="n">
        <f aca="false">'[1]FINANCIAL PIVOT'!E9</f>
        <v>5606879937.5981</v>
      </c>
      <c r="G15" s="23" t="n">
        <f aca="false">(F15/F17)*100</f>
        <v>53.6337314394546</v>
      </c>
      <c r="H15" s="22" t="n">
        <f aca="false">'[1]FINANCIAL PIVOT'!F9</f>
        <v>5217179366.48515</v>
      </c>
      <c r="I15" s="23" t="n">
        <f aca="false">(H15/H17)*100</f>
        <v>63.5905987992267</v>
      </c>
    </row>
    <row r="16" customFormat="false" ht="12.75" hidden="false" customHeight="false" outlineLevel="0" collapsed="false">
      <c r="A16" s="24"/>
      <c r="B16" s="25" t="str">
        <f aca="false">'[1]FINANCIAL PIVOT'!C10</f>
        <v>NON-EOL</v>
      </c>
      <c r="C16" s="25"/>
      <c r="D16" s="26" t="n">
        <f aca="false">'[1]FINANCIAL PIVOT'!D10</f>
        <v>4451</v>
      </c>
      <c r="E16" s="27" t="n">
        <f aca="false">(D16/D17)*100</f>
        <v>26.0368528809593</v>
      </c>
      <c r="F16" s="26" t="n">
        <f aca="false">'[1]FINANCIAL PIVOT'!E10</f>
        <v>4847138060.25</v>
      </c>
      <c r="G16" s="27" t="n">
        <f aca="false">(F16/F17)*100</f>
        <v>46.3662685605454</v>
      </c>
      <c r="H16" s="26" t="n">
        <f aca="false">'[1]FINANCIAL PIVOT'!F10</f>
        <v>2987145588.77631</v>
      </c>
      <c r="I16" s="27" t="n">
        <f aca="false">(H16/H17)*100</f>
        <v>36.4094012007733</v>
      </c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'[1]FINANCIAL PIVOT'!D11</f>
        <v>17095</v>
      </c>
      <c r="E17" s="29"/>
      <c r="F17" s="28" t="n">
        <f aca="false">'[1]FINANCIAL PIVOT'!E11</f>
        <v>10454017997.8481</v>
      </c>
      <c r="G17" s="29"/>
      <c r="H17" s="28" t="n">
        <f aca="false">'[1]FINANCIAL PIVOT'!F11</f>
        <v>8204324955.26146</v>
      </c>
      <c r="I17" s="29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</row>
    <row r="19" customFormat="false" ht="12.75" hidden="false" customHeight="false" outlineLevel="0" collapsed="false">
      <c r="A19" s="20" t="str">
        <f aca="false">'[1]FINANCIAL PIVOT'!B12</f>
        <v>ECC-CANADA WEST</v>
      </c>
      <c r="B19" s="21" t="str">
        <f aca="false">'[1]FINANCIAL PIVOT'!C12</f>
        <v>EOL</v>
      </c>
      <c r="C19" s="21"/>
      <c r="D19" s="22" t="n">
        <f aca="false">'[1]FINANCIAL PIVOT'!D12</f>
        <v>4826</v>
      </c>
      <c r="E19" s="23" t="n">
        <f aca="false">(D19/D21)*100</f>
        <v>59.6244131455399</v>
      </c>
      <c r="F19" s="22" t="n">
        <f aca="false">'[1]FINANCIAL PIVOT'!E12</f>
        <v>2866959215.14319</v>
      </c>
      <c r="G19" s="23" t="n">
        <f aca="false">(F19/F21)*100</f>
        <v>46.4790378016148</v>
      </c>
      <c r="H19" s="22" t="n">
        <f aca="false">'[1]FINANCIAL PIVOT'!F12</f>
        <v>6232869964.21461</v>
      </c>
      <c r="I19" s="23" t="n">
        <f aca="false">(H19/H21)*100</f>
        <v>58.4927402947848</v>
      </c>
    </row>
    <row r="20" customFormat="false" ht="12.75" hidden="false" customHeight="false" outlineLevel="0" collapsed="false">
      <c r="A20" s="24"/>
      <c r="B20" s="25" t="str">
        <f aca="false">'[1]FINANCIAL PIVOT'!C13</f>
        <v>NON-EOL</v>
      </c>
      <c r="C20" s="25"/>
      <c r="D20" s="26" t="n">
        <f aca="false">'[1]FINANCIAL PIVOT'!D13</f>
        <v>3268</v>
      </c>
      <c r="E20" s="27" t="n">
        <f aca="false">(D20/D21)*100</f>
        <v>40.3755868544601</v>
      </c>
      <c r="F20" s="26" t="n">
        <f aca="false">'[1]FINANCIAL PIVOT'!E13</f>
        <v>3301325135.70794</v>
      </c>
      <c r="G20" s="27" t="n">
        <f aca="false">(F20/F21)*100</f>
        <v>53.5209621983852</v>
      </c>
      <c r="H20" s="26" t="n">
        <f aca="false">'[1]FINANCIAL PIVOT'!F13</f>
        <v>4422930965.61519</v>
      </c>
      <c r="I20" s="27" t="n">
        <f aca="false">(H20/H21)*100</f>
        <v>41.5072597052152</v>
      </c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'[1]FINANCIAL PIVOT'!D14</f>
        <v>8094</v>
      </c>
      <c r="E21" s="29"/>
      <c r="F21" s="28" t="n">
        <f aca="false">'[1]FINANCIAL PIVOT'!E14</f>
        <v>6168284350.85113</v>
      </c>
      <c r="G21" s="29"/>
      <c r="H21" s="28" t="n">
        <f aca="false">'[1]FINANCIAL PIVOT'!F14</f>
        <v>10655800929.8298</v>
      </c>
      <c r="I21" s="29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</row>
    <row r="23" customFormat="false" ht="12.75" hidden="false" customHeight="false" outlineLevel="0" collapsed="false">
      <c r="A23" s="20" t="str">
        <f aca="false">'[1]FINANCIAL PIVOT'!B15</f>
        <v>ENA-CANADA EAST</v>
      </c>
      <c r="B23" s="21" t="str">
        <f aca="false">'[1]FINANCIAL PIVOT'!C15</f>
        <v>EOL</v>
      </c>
      <c r="C23" s="21"/>
      <c r="D23" s="22" t="n">
        <f aca="false">'[1]FINANCIAL PIVOT'!D15</f>
        <v>207</v>
      </c>
      <c r="E23" s="23" t="n">
        <f aca="false">(D23/D25)*100</f>
        <v>82.4701195219124</v>
      </c>
      <c r="F23" s="22" t="n">
        <f aca="false">'[1]FINANCIAL PIVOT'!E15</f>
        <v>79042833.48</v>
      </c>
      <c r="G23" s="23" t="n">
        <f aca="false">(F23/F25)*100</f>
        <v>81.6070633009992</v>
      </c>
      <c r="H23" s="22" t="n">
        <f aca="false">'[1]FINANCIAL PIVOT'!F15</f>
        <v>151220494.806377</v>
      </c>
      <c r="I23" s="23" t="n">
        <f aca="false">(H23/H25)*100</f>
        <v>75.3820826295319</v>
      </c>
    </row>
    <row r="24" customFormat="false" ht="12.75" hidden="false" customHeight="false" outlineLevel="0" collapsed="false">
      <c r="A24" s="24"/>
      <c r="B24" s="25" t="str">
        <f aca="false">'[1]FINANCIAL PIVOT'!C16</f>
        <v>NON-EOL</v>
      </c>
      <c r="C24" s="25"/>
      <c r="D24" s="26" t="n">
        <f aca="false">'[1]FINANCIAL PIVOT'!D16</f>
        <v>44</v>
      </c>
      <c r="E24" s="27" t="n">
        <f aca="false">(D24/D25)*100</f>
        <v>17.5298804780877</v>
      </c>
      <c r="F24" s="26" t="n">
        <f aca="false">'[1]FINANCIAL PIVOT'!E16</f>
        <v>17815000</v>
      </c>
      <c r="G24" s="27" t="n">
        <f aca="false">(F24/F25)*100</f>
        <v>18.3929366990008</v>
      </c>
      <c r="H24" s="26" t="n">
        <f aca="false">'[1]FINANCIAL PIVOT'!F16</f>
        <v>49384860.646</v>
      </c>
      <c r="I24" s="27" t="n">
        <f aca="false">(H24/H25)*100</f>
        <v>24.6179173704681</v>
      </c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'[1]FINANCIAL PIVOT'!D17</f>
        <v>251</v>
      </c>
      <c r="E25" s="29"/>
      <c r="F25" s="28" t="n">
        <f aca="false">'[1]FINANCIAL PIVOT'!E17</f>
        <v>96857833.48</v>
      </c>
      <c r="G25" s="29"/>
      <c r="H25" s="28" t="n">
        <f aca="false">'[1]FINANCIAL PIVOT'!F17</f>
        <v>200605355.452377</v>
      </c>
      <c r="I25" s="29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</row>
    <row r="27" customFormat="false" ht="12.75" hidden="false" customHeight="false" outlineLevel="0" collapsed="false">
      <c r="A27" s="20" t="str">
        <f aca="false">'[1]FINANCIAL PIVOT'!B18</f>
        <v>G-DAILY-EST</v>
      </c>
      <c r="B27" s="21" t="str">
        <f aca="false">'[1]FINANCIAL PIVOT'!C18</f>
        <v>EOL</v>
      </c>
      <c r="C27" s="21"/>
      <c r="D27" s="22" t="n">
        <f aca="false">'[1]FINANCIAL PIVOT'!D18</f>
        <v>15133</v>
      </c>
      <c r="E27" s="23" t="n">
        <f aca="false">(D27/D29)*100</f>
        <v>81.5751172443534</v>
      </c>
      <c r="F27" s="22" t="n">
        <f aca="false">'[1]FINANCIAL PIVOT'!E18</f>
        <v>3481907376</v>
      </c>
      <c r="G27" s="23" t="n">
        <f aca="false">(F27/F29)*100</f>
        <v>72.5142316159494</v>
      </c>
      <c r="H27" s="22" t="n">
        <f aca="false">'[1]FINANCIAL PIVOT'!F18</f>
        <v>15297415140.0655</v>
      </c>
      <c r="I27" s="23" t="n">
        <f aca="false">(H27/H29)*100</f>
        <v>75.9204962478425</v>
      </c>
    </row>
    <row r="28" customFormat="false" ht="12.75" hidden="false" customHeight="false" outlineLevel="0" collapsed="false">
      <c r="A28" s="24"/>
      <c r="B28" s="25" t="str">
        <f aca="false">'[1]FINANCIAL PIVOT'!C19</f>
        <v>NON-EOL</v>
      </c>
      <c r="C28" s="25"/>
      <c r="D28" s="26" t="n">
        <f aca="false">'[1]FINANCIAL PIVOT'!D19</f>
        <v>3418</v>
      </c>
      <c r="E28" s="27" t="n">
        <f aca="false">(D28/D29)*100</f>
        <v>18.4248827556466</v>
      </c>
      <c r="F28" s="26" t="n">
        <f aca="false">'[1]FINANCIAL PIVOT'!E19</f>
        <v>1319780924.913</v>
      </c>
      <c r="G28" s="27" t="n">
        <f aca="false">(F28/F29)*100</f>
        <v>27.4857683840506</v>
      </c>
      <c r="H28" s="26" t="n">
        <f aca="false">'[1]FINANCIAL PIVOT'!F19</f>
        <v>4851840852.84463</v>
      </c>
      <c r="I28" s="27" t="n">
        <f aca="false">(H28/H29)*100</f>
        <v>24.0795037521575</v>
      </c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'[1]FINANCIAL PIVOT'!D20</f>
        <v>18551</v>
      </c>
      <c r="E29" s="29"/>
      <c r="F29" s="28" t="n">
        <f aca="false">'[1]FINANCIAL PIVOT'!E20</f>
        <v>4801688300.913</v>
      </c>
      <c r="G29" s="29"/>
      <c r="H29" s="28" t="n">
        <f aca="false">'[1]FINANCIAL PIVOT'!F20</f>
        <v>20149255992.9102</v>
      </c>
      <c r="I29" s="29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</row>
    <row r="31" customFormat="false" ht="12.75" hidden="false" customHeight="false" outlineLevel="0" collapsed="false">
      <c r="A31" s="20" t="str">
        <f aca="false">'[1]FINANCIAL PIVOT'!B21</f>
        <v>NG-PRICE</v>
      </c>
      <c r="B31" s="21" t="str">
        <f aca="false">'[1]FINANCIAL PIVOT'!C21</f>
        <v>EOL</v>
      </c>
      <c r="C31" s="21"/>
      <c r="D31" s="22" t="n">
        <f aca="false">'[1]FINANCIAL PIVOT'!D21</f>
        <v>82252</v>
      </c>
      <c r="E31" s="23" t="n">
        <f aca="false">(D31/D33)*100</f>
        <v>67.2130745658836</v>
      </c>
      <c r="F31" s="22" t="n">
        <f aca="false">'[1]FINANCIAL PIVOT'!E21</f>
        <v>34155353912</v>
      </c>
      <c r="G31" s="23" t="n">
        <f aca="false">(F31/F33)*100</f>
        <v>37.1940239254068</v>
      </c>
      <c r="H31" s="22" t="n">
        <f aca="false">'[1]FINANCIAL PIVOT'!F21</f>
        <v>150602607620.366</v>
      </c>
      <c r="I31" s="23" t="n">
        <f aca="false">(H31/H33)*100</f>
        <v>39.9354691175214</v>
      </c>
    </row>
    <row r="32" customFormat="false" ht="12.75" hidden="false" customHeight="false" outlineLevel="0" collapsed="false">
      <c r="A32" s="24"/>
      <c r="B32" s="25" t="str">
        <f aca="false">'[1]FINANCIAL PIVOT'!C22</f>
        <v>NON-EOL</v>
      </c>
      <c r="C32" s="25"/>
      <c r="D32" s="26" t="n">
        <f aca="false">'[1]FINANCIAL PIVOT'!D22</f>
        <v>40123</v>
      </c>
      <c r="E32" s="27" t="n">
        <f aca="false">(D32/D33)*100</f>
        <v>32.7869254341164</v>
      </c>
      <c r="F32" s="26" t="n">
        <f aca="false">'[1]FINANCIAL PIVOT'!E22</f>
        <v>57674865857.98</v>
      </c>
      <c r="G32" s="27" t="n">
        <f aca="false">(F32/F33)*100</f>
        <v>62.8059760745932</v>
      </c>
      <c r="H32" s="26" t="n">
        <f aca="false">'[1]FINANCIAL PIVOT'!F22</f>
        <v>226512300375.77</v>
      </c>
      <c r="I32" s="27" t="n">
        <f aca="false">(H32/H33)*100</f>
        <v>60.0645308824786</v>
      </c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'[1]FINANCIAL PIVOT'!D23</f>
        <v>122375</v>
      </c>
      <c r="E33" s="29"/>
      <c r="F33" s="28" t="n">
        <f aca="false">'[1]FINANCIAL PIVOT'!E23</f>
        <v>91830219769.98</v>
      </c>
      <c r="G33" s="29"/>
      <c r="H33" s="28" t="n">
        <f aca="false">'[1]FINANCIAL PIVOT'!F23</f>
        <v>377114907996.136</v>
      </c>
      <c r="I33" s="29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</row>
    <row r="35" customFormat="false" ht="12.75" hidden="false" customHeight="false" outlineLevel="0" collapsed="false">
      <c r="A35" s="20" t="str">
        <f aca="false">'[1]FINANCIAL PIVOT'!B24</f>
        <v>TEXAS</v>
      </c>
      <c r="B35" s="21" t="str">
        <f aca="false">'[1]FINANCIAL PIVOT'!C24</f>
        <v>EOL</v>
      </c>
      <c r="C35" s="21"/>
      <c r="D35" s="22" t="n">
        <f aca="false">'[1]FINANCIAL PIVOT'!D24</f>
        <v>5499</v>
      </c>
      <c r="E35" s="23" t="n">
        <f aca="false">(D35/D37)*100</f>
        <v>56.7199587416194</v>
      </c>
      <c r="F35" s="22" t="n">
        <f aca="false">'[1]FINANCIAL PIVOT'!E24</f>
        <v>2073096000</v>
      </c>
      <c r="G35" s="23" t="n">
        <f aca="false">(F35/F37)*100</f>
        <v>42.583329603305</v>
      </c>
      <c r="H35" s="22" t="n">
        <f aca="false">'[1]FINANCIAL PIVOT'!F24</f>
        <v>2635655817.548</v>
      </c>
      <c r="I35" s="23" t="n">
        <f aca="false">(H35/H37)*100</f>
        <v>59.0233419054866</v>
      </c>
    </row>
    <row r="36" customFormat="false" ht="12.75" hidden="false" customHeight="false" outlineLevel="0" collapsed="false">
      <c r="A36" s="24"/>
      <c r="B36" s="25" t="str">
        <f aca="false">'[1]FINANCIAL PIVOT'!C25</f>
        <v>NON-EOL</v>
      </c>
      <c r="C36" s="25"/>
      <c r="D36" s="26" t="n">
        <f aca="false">'[1]FINANCIAL PIVOT'!D25</f>
        <v>4196</v>
      </c>
      <c r="E36" s="27" t="n">
        <f aca="false">(D36/D37)*100</f>
        <v>43.2800412583806</v>
      </c>
      <c r="F36" s="26" t="n">
        <f aca="false">'[1]FINANCIAL PIVOT'!E25</f>
        <v>2795231628</v>
      </c>
      <c r="G36" s="27" t="n">
        <f aca="false">(F36/F37)*100</f>
        <v>57.416670396695</v>
      </c>
      <c r="H36" s="26" t="n">
        <f aca="false">'[1]FINANCIAL PIVOT'!F25</f>
        <v>1829790787.91267</v>
      </c>
      <c r="I36" s="27" t="n">
        <f aca="false">(H36/H37)*100</f>
        <v>40.9766580945134</v>
      </c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'[1]FINANCIAL PIVOT'!D26</f>
        <v>9695</v>
      </c>
      <c r="E37" s="29"/>
      <c r="F37" s="28" t="n">
        <f aca="false">'[1]FINANCIAL PIVOT'!E26</f>
        <v>4868327628</v>
      </c>
      <c r="G37" s="29"/>
      <c r="H37" s="28" t="n">
        <f aca="false">'[1]FINANCIAL PIVOT'!F26</f>
        <v>4465446605.46067</v>
      </c>
      <c r="I37" s="29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</row>
    <row r="39" customFormat="false" ht="12.75" hidden="false" customHeight="false" outlineLevel="0" collapsed="false">
      <c r="A39" s="20" t="str">
        <f aca="false">'[1]FINANCIAL PIVOT'!B27</f>
        <v>WEST</v>
      </c>
      <c r="B39" s="21" t="str">
        <f aca="false">'[1]FINANCIAL PIVOT'!C27</f>
        <v>EOL</v>
      </c>
      <c r="C39" s="21"/>
      <c r="D39" s="22" t="n">
        <f aca="false">'[1]FINANCIAL PIVOT'!D27</f>
        <v>26111</v>
      </c>
      <c r="E39" s="23" t="n">
        <f aca="false">(D39/D41)*100</f>
        <v>72.1318268460455</v>
      </c>
      <c r="F39" s="22" t="n">
        <f aca="false">'[1]FINANCIAL PIVOT'!E27</f>
        <v>11288501600</v>
      </c>
      <c r="G39" s="23" t="n">
        <f aca="false">(F39/F41)*100</f>
        <v>60.3278411404565</v>
      </c>
      <c r="H39" s="22" t="n">
        <f aca="false">'[1]FINANCIAL PIVOT'!F27</f>
        <v>6712150983.03295</v>
      </c>
      <c r="I39" s="23" t="n">
        <f aca="false">(H39/H41)*100</f>
        <v>55.4209960005316</v>
      </c>
    </row>
    <row r="40" customFormat="false" ht="12.75" hidden="false" customHeight="false" outlineLevel="0" collapsed="false">
      <c r="A40" s="24"/>
      <c r="B40" s="25" t="str">
        <f aca="false">'[1]FINANCIAL PIVOT'!C28</f>
        <v>NON-EOL</v>
      </c>
      <c r="C40" s="25"/>
      <c r="D40" s="26" t="n">
        <f aca="false">'[1]FINANCIAL PIVOT'!D28</f>
        <v>10088</v>
      </c>
      <c r="E40" s="27" t="n">
        <f aca="false">(D40/D41)*100</f>
        <v>27.8681731539545</v>
      </c>
      <c r="F40" s="26" t="n">
        <f aca="false">'[1]FINANCIAL PIVOT'!E28</f>
        <v>7423425408.48996</v>
      </c>
      <c r="G40" s="27" t="n">
        <f aca="false">(F40/F41)*100</f>
        <v>39.6721588595435</v>
      </c>
      <c r="H40" s="26" t="n">
        <f aca="false">'[1]FINANCIAL PIVOT'!F28</f>
        <v>5399054999.20628</v>
      </c>
      <c r="I40" s="27" t="n">
        <f aca="false">(H40/H41)*100</f>
        <v>44.5790039994684</v>
      </c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'[1]FINANCIAL PIVOT'!D29</f>
        <v>36199</v>
      </c>
      <c r="E41" s="29"/>
      <c r="F41" s="28" t="n">
        <f aca="false">'[1]FINANCIAL PIVOT'!E29</f>
        <v>18711927008.49</v>
      </c>
      <c r="G41" s="29"/>
      <c r="H41" s="28" t="n">
        <f aca="false">'[1]FINANCIAL PIVOT'!F29</f>
        <v>12111205982.2392</v>
      </c>
      <c r="I41" s="29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157724</v>
      </c>
      <c r="E43" s="23" t="n">
        <f aca="false">(D43/D45)*100</f>
        <v>69.7024067314236</v>
      </c>
      <c r="F43" s="22" t="n">
        <f aca="false">SUM(F39,F35,F31,F27,F23,F19,F15,F11)</f>
        <v>68568746517.2213</v>
      </c>
      <c r="G43" s="23" t="n">
        <f aca="false">(F43/F45)*100</f>
        <v>46.3599677322768</v>
      </c>
      <c r="H43" s="22" t="n">
        <f aca="false">SUM(H39,H35,H31,H27,H23,H19,H15,H11)</f>
        <v>192230126768.678</v>
      </c>
      <c r="I43" s="23" t="n">
        <f aca="false">(H43/H45)*100</f>
        <v>43.6262363338764</v>
      </c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68558</v>
      </c>
      <c r="E44" s="27" t="n">
        <f aca="false">(D44/D45)*100</f>
        <v>30.2975932685764</v>
      </c>
      <c r="F44" s="26" t="n">
        <f aca="false">SUM(F40,F36,F32,F28,F24,F20,F16,F12)</f>
        <v>79336331659.704</v>
      </c>
      <c r="G44" s="27" t="n">
        <f aca="false">(F44/F45)*100</f>
        <v>53.6400322677232</v>
      </c>
      <c r="H44" s="26" t="n">
        <f aca="false">SUM(H40,H36,H32,H28,H24,H20,H16,H12)</f>
        <v>248399510171.625</v>
      </c>
      <c r="I44" s="27" t="n">
        <f aca="false">(H44/H45)*100</f>
        <v>56.3737636661236</v>
      </c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226282</v>
      </c>
      <c r="E45" s="29"/>
      <c r="F45" s="28" t="n">
        <f aca="false">SUM(F43:F44)</f>
        <v>147905078176.925</v>
      </c>
      <c r="G45" s="29"/>
      <c r="H45" s="28" t="n">
        <f aca="false">SUM(H43:H44)</f>
        <v>440629636940.303</v>
      </c>
      <c r="I45" s="29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5.85"/>
    <col collapsed="false" customWidth="true" hidden="false" outlineLevel="0" max="5" min="4" style="0" width="15.85"/>
    <col collapsed="false" customWidth="true" hidden="false" outlineLevel="0" max="7" min="6" style="0" width="15.41"/>
    <col collapsed="false" customWidth="true" hidden="false" outlineLevel="0" max="8" min="8" style="0" width="19.56"/>
    <col collapsed="false" customWidth="true" hidden="false" outlineLevel="0" max="9" min="9" style="0" width="19.99"/>
    <col collapsed="false" customWidth="true" hidden="false" outlineLevel="0" max="10" min="10" style="0" width="18.56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12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November 29, 2000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 PIVOT'!B5</f>
        <v>REGION</v>
      </c>
      <c r="C9" s="11"/>
      <c r="D9" s="12" t="str">
        <f aca="false">'[1]PHYSICAL PIVOT'!D5</f>
        <v>Sum of DEALS</v>
      </c>
      <c r="E9" s="12" t="s">
        <v>5</v>
      </c>
      <c r="F9" s="12" t="str">
        <f aca="false">'[1]PHYSICAL PIVOT'!E5</f>
        <v>Sum of VOLUME2</v>
      </c>
      <c r="G9" s="12" t="s">
        <v>6</v>
      </c>
      <c r="H9" s="13" t="str">
        <f aca="false">'[1]PHYSICAL PIVOT'!F5</f>
        <v>Sum of VALUE</v>
      </c>
      <c r="I9" s="13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 PIVOT'!B6</f>
        <v>CENTRAL</v>
      </c>
      <c r="B11" s="21" t="str">
        <f aca="false">'[1]PHYSICAL PIVOT'!C6</f>
        <v>EOL</v>
      </c>
      <c r="C11" s="21"/>
      <c r="D11" s="22" t="n">
        <f aca="false">'[1]PHYSICAL PIVOT'!D6</f>
        <v>76323</v>
      </c>
      <c r="E11" s="23" t="n">
        <f aca="false">(D11/D13)*100</f>
        <v>82.8958086693964</v>
      </c>
      <c r="F11" s="22" t="n">
        <f aca="false">'[1]PHYSICAL PIVOT'!E6</f>
        <v>1084828274</v>
      </c>
      <c r="G11" s="23" t="n">
        <f aca="false">(F11/F13)*100</f>
        <v>28.2599717903286</v>
      </c>
      <c r="H11" s="22" t="n">
        <f aca="false">'[1]PHYSICAL PIVOT'!F6</f>
        <v>4333329540.259</v>
      </c>
      <c r="I11" s="23" t="n">
        <f aca="false">(H11/H13)*100</f>
        <v>25.9769911102459</v>
      </c>
      <c r="J11" s="7"/>
    </row>
    <row r="12" customFormat="false" ht="12.75" hidden="false" customHeight="false" outlineLevel="0" collapsed="false">
      <c r="A12" s="24"/>
      <c r="B12" s="25" t="str">
        <f aca="false">'[1]PHYSICAL PIVOT'!C7</f>
        <v>NON-EOL</v>
      </c>
      <c r="C12" s="25"/>
      <c r="D12" s="26" t="n">
        <f aca="false">'[1]PHYSICAL PIVOT'!D7</f>
        <v>15748</v>
      </c>
      <c r="E12" s="27" t="n">
        <f aca="false">(D12/D13)*100</f>
        <v>17.1041913306036</v>
      </c>
      <c r="F12" s="26" t="n">
        <f aca="false">'[1]PHYSICAL PIVOT'!E7</f>
        <v>2753916796.40825</v>
      </c>
      <c r="G12" s="27" t="n">
        <f aca="false">(F12/F13)*100</f>
        <v>71.7400282096714</v>
      </c>
      <c r="H12" s="26" t="n">
        <f aca="false">'[1]PHYSICAL PIVOT'!F7</f>
        <v>12348084877.0938</v>
      </c>
      <c r="I12" s="27" t="n">
        <f aca="false">(H12/H13)*100</f>
        <v>74.0230088897541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 PIVOT'!D8</f>
        <v>92071</v>
      </c>
      <c r="E13" s="29"/>
      <c r="F13" s="28" t="n">
        <f aca="false">'[1]PHYSICAL PIVOT'!E8</f>
        <v>3838745070.40825</v>
      </c>
      <c r="G13" s="29"/>
      <c r="H13" s="28" t="n">
        <f aca="false">'[1]PHYSICAL PIVOT'!F8</f>
        <v>16681414417.3528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 PIVOT'!B9</f>
        <v>EAST</v>
      </c>
      <c r="B15" s="21" t="str">
        <f aca="false">'[1]PHYSICAL PIVOT'!C9</f>
        <v>EOL</v>
      </c>
      <c r="C15" s="21"/>
      <c r="D15" s="22" t="n">
        <f aca="false">'[1]PHYSICAL PIVOT'!D9</f>
        <v>59936</v>
      </c>
      <c r="E15" s="23" t="n">
        <f aca="false">(D15/D17)*100</f>
        <v>67.7059328543672</v>
      </c>
      <c r="F15" s="22" t="n">
        <f aca="false">'[1]PHYSICAL PIVOT'!E9</f>
        <v>1603839776.002</v>
      </c>
      <c r="G15" s="23" t="n">
        <f aca="false">(F15/F17)*100</f>
        <v>24.9962161338081</v>
      </c>
      <c r="H15" s="22" t="n">
        <f aca="false">'[1]PHYSICAL PIVOT'!F9</f>
        <v>7283847132.85957</v>
      </c>
      <c r="I15" s="23" t="n">
        <f aca="false">(H15/H17)*100</f>
        <v>29.1627532520579</v>
      </c>
      <c r="J15" s="5"/>
    </row>
    <row r="16" customFormat="false" ht="12.75" hidden="false" customHeight="false" outlineLevel="0" collapsed="false">
      <c r="A16" s="24"/>
      <c r="B16" s="25" t="str">
        <f aca="false">'[1]PHYSICAL PIVOT'!C10</f>
        <v>NON-EOL</v>
      </c>
      <c r="C16" s="25"/>
      <c r="D16" s="26" t="n">
        <f aca="false">'[1]PHYSICAL PIVOT'!D10</f>
        <v>28588</v>
      </c>
      <c r="E16" s="27" t="n">
        <f aca="false">(D16/D17)*100</f>
        <v>32.2940671456328</v>
      </c>
      <c r="F16" s="26" t="n">
        <f aca="false">'[1]PHYSICAL PIVOT'!E10</f>
        <v>4812490469.40968</v>
      </c>
      <c r="G16" s="27" t="n">
        <f aca="false">(F16/F17)*100</f>
        <v>75.0037838661919</v>
      </c>
      <c r="H16" s="26" t="n">
        <f aca="false">'[1]PHYSICAL PIVOT'!F10</f>
        <v>17692694244.7814</v>
      </c>
      <c r="I16" s="27" t="n">
        <f aca="false">(H16/H17)*100</f>
        <v>70.8372467479422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 PIVOT'!D11</f>
        <v>88524</v>
      </c>
      <c r="E17" s="29"/>
      <c r="F17" s="28" t="n">
        <f aca="false">'[1]PHYSICAL PIVOT'!E11</f>
        <v>6416330245.41167</v>
      </c>
      <c r="G17" s="29"/>
      <c r="H17" s="28" t="n">
        <f aca="false">'[1]PHYSICAL PIVOT'!F11</f>
        <v>24976541377.641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 PIVOT'!B12</f>
        <v>ECC-CANADA WEST</v>
      </c>
      <c r="B19" s="21" t="str">
        <f aca="false">'[1]PHYSICAL PIVOT'!C12</f>
        <v>EOL</v>
      </c>
      <c r="C19" s="21"/>
      <c r="D19" s="22" t="n">
        <f aca="false">'[1]PHYSICAL PIVOT'!D12</f>
        <v>42684</v>
      </c>
      <c r="E19" s="23" t="n">
        <f aca="false">(D19/D21)*100</f>
        <v>71.2123992725938</v>
      </c>
      <c r="F19" s="22" t="n">
        <f aca="false">'[1]PHYSICAL PIVOT'!E12</f>
        <v>2934379991.58788</v>
      </c>
      <c r="G19" s="23" t="n">
        <f aca="false">(F19/F21)*100</f>
        <v>57.0334832286083</v>
      </c>
      <c r="H19" s="22" t="n">
        <f aca="false">'[1]PHYSICAL PIVOT'!F12</f>
        <v>9676636548.09889</v>
      </c>
      <c r="I19" s="23" t="n">
        <f aca="false">(H19/H21)*100</f>
        <v>54.8045527612235</v>
      </c>
      <c r="J19" s="7"/>
    </row>
    <row r="20" customFormat="false" ht="12.75" hidden="false" customHeight="false" outlineLevel="0" collapsed="false">
      <c r="A20" s="24"/>
      <c r="B20" s="25" t="str">
        <f aca="false">'[1]PHYSICAL PIVOT'!C13</f>
        <v>NON-EOL</v>
      </c>
      <c r="C20" s="25"/>
      <c r="D20" s="26" t="n">
        <f aca="false">'[1]PHYSICAL PIVOT'!D13</f>
        <v>17255</v>
      </c>
      <c r="E20" s="27" t="n">
        <f aca="false">(D20/D21)*100</f>
        <v>28.7876007274062</v>
      </c>
      <c r="F20" s="26" t="n">
        <f aca="false">'[1]PHYSICAL PIVOT'!E13</f>
        <v>2210632771.92501</v>
      </c>
      <c r="G20" s="27" t="n">
        <f aca="false">(F20/F21)*100</f>
        <v>42.9665167713917</v>
      </c>
      <c r="H20" s="26" t="n">
        <f aca="false">'[1]PHYSICAL PIVOT'!F13</f>
        <v>7979992437.19502</v>
      </c>
      <c r="I20" s="27" t="n">
        <f aca="false">(H20/H21)*100</f>
        <v>45.1954472387765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 PIVOT'!D14</f>
        <v>59939</v>
      </c>
      <c r="E21" s="29"/>
      <c r="F21" s="28" t="n">
        <f aca="false">'[1]PHYSICAL PIVOT'!E14</f>
        <v>5145012763.51289</v>
      </c>
      <c r="G21" s="29"/>
      <c r="H21" s="28" t="n">
        <f aca="false">'[1]PHYSICAL PIVOT'!F14</f>
        <v>17656628985.2939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 PIVOT'!B15</f>
        <v>ENA-CANADA EAST</v>
      </c>
      <c r="B23" s="21" t="str">
        <f aca="false">'[1]PHYSICAL PIVOT'!C15</f>
        <v>EOL</v>
      </c>
      <c r="C23" s="21"/>
      <c r="D23" s="22" t="n">
        <f aca="false">'[1]PHYSICAL PIVOT'!D15</f>
        <v>5044</v>
      </c>
      <c r="E23" s="23" t="n">
        <f aca="false">(D23/D25)*100</f>
        <v>63.1052170649318</v>
      </c>
      <c r="F23" s="22" t="n">
        <f aca="false">'[1]PHYSICAL PIVOT'!E15</f>
        <v>564681541.011</v>
      </c>
      <c r="G23" s="23" t="n">
        <f aca="false">(F23/F25)*100</f>
        <v>50.1335640098048</v>
      </c>
      <c r="H23" s="22" t="n">
        <f aca="false">'[1]PHYSICAL PIVOT'!F15</f>
        <v>2580642361.59927</v>
      </c>
      <c r="I23" s="23" t="n">
        <f aca="false">(H23/H25)*100</f>
        <v>55.251862154864</v>
      </c>
      <c r="J23" s="7"/>
    </row>
    <row r="24" customFormat="false" ht="12.75" hidden="false" customHeight="false" outlineLevel="0" collapsed="false">
      <c r="A24" s="24"/>
      <c r="B24" s="25" t="str">
        <f aca="false">'[1]PHYSICAL PIVOT'!C16</f>
        <v>NON-EOL</v>
      </c>
      <c r="C24" s="25"/>
      <c r="D24" s="26" t="n">
        <f aca="false">'[1]PHYSICAL PIVOT'!D16</f>
        <v>2949</v>
      </c>
      <c r="E24" s="27" t="n">
        <f aca="false">(D24/D25)*100</f>
        <v>36.8947829350682</v>
      </c>
      <c r="F24" s="26" t="n">
        <f aca="false">'[1]PHYSICAL PIVOT'!E16</f>
        <v>561672733.144659</v>
      </c>
      <c r="G24" s="27" t="n">
        <f aca="false">(F24/F25)*100</f>
        <v>49.8664359901952</v>
      </c>
      <c r="H24" s="26" t="n">
        <f aca="false">'[1]PHYSICAL PIVOT'!F16</f>
        <v>2090046120.11389</v>
      </c>
      <c r="I24" s="27" t="n">
        <f aca="false">(H24/H25)*100</f>
        <v>44.748137845136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 PIVOT'!D17</f>
        <v>7993</v>
      </c>
      <c r="E25" s="29"/>
      <c r="F25" s="28" t="n">
        <f aca="false">'[1]PHYSICAL PIVOT'!E17</f>
        <v>1126354274.15566</v>
      </c>
      <c r="G25" s="29"/>
      <c r="H25" s="28" t="n">
        <f aca="false">'[1]PHYSICAL PIVOT'!F17</f>
        <v>4670688481.71316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">
        <v>13</v>
      </c>
      <c r="B27" s="21" t="s">
        <v>9</v>
      </c>
      <c r="C27" s="21"/>
      <c r="D27" s="22"/>
      <c r="E27" s="23"/>
      <c r="F27" s="22"/>
      <c r="G27" s="23"/>
      <c r="H27" s="22"/>
      <c r="I27" s="23"/>
      <c r="J27" s="14"/>
    </row>
    <row r="28" customFormat="false" ht="12.75" hidden="false" customHeight="false" outlineLevel="0" collapsed="false">
      <c r="A28" s="24"/>
      <c r="B28" s="25" t="s">
        <v>10</v>
      </c>
      <c r="C28" s="25"/>
      <c r="D28" s="26"/>
      <c r="E28" s="27"/>
      <c r="F28" s="26"/>
      <c r="G28" s="27"/>
      <c r="H28" s="26"/>
      <c r="I28" s="27"/>
      <c r="J28" s="14"/>
    </row>
    <row r="29" customFormat="false" ht="12.75" hidden="false" customHeight="false" outlineLevel="0" collapsed="false">
      <c r="A29" s="3"/>
      <c r="B29" s="3" t="s">
        <v>8</v>
      </c>
      <c r="C29" s="3"/>
      <c r="D29" s="28"/>
      <c r="E29" s="29"/>
      <c r="F29" s="28"/>
      <c r="G29" s="29"/>
      <c r="H29" s="28"/>
      <c r="I29" s="29"/>
      <c r="J29" s="14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14"/>
    </row>
    <row r="31" customFormat="false" ht="12.75" hidden="false" customHeight="false" outlineLevel="0" collapsed="false">
      <c r="A31" s="20" t="str">
        <f aca="false">'[1]PHYSICAL PIVOT'!B18</f>
        <v>NG-PRICE</v>
      </c>
      <c r="B31" s="21" t="str">
        <f aca="false">'[1]PHYSICAL PIVOT'!C18</f>
        <v>EOL</v>
      </c>
      <c r="C31" s="21"/>
      <c r="D31" s="22" t="n">
        <f aca="false">'[1]PHYSICAL PIVOT'!D18</f>
        <v>1</v>
      </c>
      <c r="E31" s="23" t="n">
        <f aca="false">(D31/D33)*100</f>
        <v>0.483091787439614</v>
      </c>
      <c r="F31" s="22" t="n">
        <f aca="false">'[1]PHYSICAL PIVOT'!E18</f>
        <v>10000</v>
      </c>
      <c r="G31" s="23" t="n">
        <f aca="false">(F31/F33)*100</f>
        <v>0.000965568125481128</v>
      </c>
      <c r="H31" s="22" t="n">
        <f aca="false">'[1]PHYSICAL PIVOT'!F18</f>
        <v>27000</v>
      </c>
      <c r="I31" s="23" t="n">
        <f aca="false">(H31/H33)*100</f>
        <v>0.000613861877722524</v>
      </c>
      <c r="J31" s="7"/>
    </row>
    <row r="32" customFormat="false" ht="12.75" hidden="false" customHeight="false" outlineLevel="0" collapsed="false">
      <c r="A32" s="24"/>
      <c r="B32" s="25" t="str">
        <f aca="false">'[1]PHYSICAL PIVOT'!C19</f>
        <v>NON-EOL</v>
      </c>
      <c r="C32" s="25"/>
      <c r="D32" s="26" t="n">
        <f aca="false">'[1]PHYSICAL PIVOT'!D19</f>
        <v>206</v>
      </c>
      <c r="E32" s="27" t="n">
        <f aca="false">(D32/D33)*100</f>
        <v>99.5169082125604</v>
      </c>
      <c r="F32" s="26" t="n">
        <f aca="false">'[1]PHYSICAL PIVOT'!E19</f>
        <v>1035649705.00706</v>
      </c>
      <c r="G32" s="27" t="n">
        <f aca="false">(F32/F33)*100</f>
        <v>99.9990344318745</v>
      </c>
      <c r="H32" s="26" t="n">
        <f aca="false">'[1]PHYSICAL PIVOT'!F19</f>
        <v>4398356574.52203</v>
      </c>
      <c r="I32" s="27" t="n">
        <f aca="false">(H32/H33)*100</f>
        <v>99.9993861381223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 PIVOT'!D20</f>
        <v>207</v>
      </c>
      <c r="E33" s="29"/>
      <c r="F33" s="28" t="n">
        <f aca="false">'[1]PHYSICAL PIVOT'!E20</f>
        <v>1035659705.00706</v>
      </c>
      <c r="G33" s="29"/>
      <c r="H33" s="28" t="n">
        <f aca="false">'[1]PHYSICAL PIVOT'!F20</f>
        <v>4398383574.52203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 PIVOT'!B21</f>
        <v>TEXAS</v>
      </c>
      <c r="B35" s="21" t="str">
        <f aca="false">'[1]PHYSICAL PIVOT'!C21</f>
        <v>EOL</v>
      </c>
      <c r="C35" s="21"/>
      <c r="D35" s="22" t="n">
        <f aca="false">'[1]PHYSICAL PIVOT'!D21</f>
        <v>6967</v>
      </c>
      <c r="E35" s="23" t="n">
        <f aca="false">(D35/D37)*100</f>
        <v>45.6493251212161</v>
      </c>
      <c r="F35" s="22" t="n">
        <f aca="false">'[1]PHYSICAL PIVOT'!E21</f>
        <v>232460114</v>
      </c>
      <c r="G35" s="23" t="n">
        <f aca="false">(F35/F37)*100</f>
        <v>12.0513158619936</v>
      </c>
      <c r="H35" s="22" t="n">
        <f aca="false">'[1]PHYSICAL PIVOT'!F21</f>
        <v>999892496.1915</v>
      </c>
      <c r="I35" s="23" t="n">
        <f aca="false">(H35/H37)*100</f>
        <v>13.5544134892496</v>
      </c>
      <c r="J35" s="14"/>
    </row>
    <row r="36" customFormat="false" ht="12.75" hidden="false" customHeight="false" outlineLevel="0" collapsed="false">
      <c r="A36" s="24"/>
      <c r="B36" s="25" t="str">
        <f aca="false">'[1]PHYSICAL PIVOT'!C22</f>
        <v>NON-EOL</v>
      </c>
      <c r="C36" s="25"/>
      <c r="D36" s="26" t="n">
        <f aca="false">'[1]PHYSICAL PIVOT'!D22</f>
        <v>8295</v>
      </c>
      <c r="E36" s="27" t="n">
        <f aca="false">(D36/D37)*100</f>
        <v>54.3506748787839</v>
      </c>
      <c r="F36" s="26" t="n">
        <f aca="false">'[1]PHYSICAL PIVOT'!E22</f>
        <v>1696458824.49627</v>
      </c>
      <c r="G36" s="27" t="n">
        <f aca="false">(F36/F37)*100</f>
        <v>87.9486841380064</v>
      </c>
      <c r="H36" s="26" t="n">
        <f aca="false">'[1]PHYSICAL PIVOT'!F22</f>
        <v>6376985131.0444</v>
      </c>
      <c r="I36" s="27" t="n">
        <f aca="false">(H36/H37)*100</f>
        <v>86.4455865107504</v>
      </c>
      <c r="J36" s="7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 PIVOT'!D23</f>
        <v>15262</v>
      </c>
      <c r="E37" s="29"/>
      <c r="F37" s="28" t="n">
        <f aca="false">'[1]PHYSICAL PIVOT'!E23</f>
        <v>1928918938.49627</v>
      </c>
      <c r="G37" s="29"/>
      <c r="H37" s="28" t="n">
        <f aca="false">'[1]PHYSICAL PIVOT'!F23</f>
        <v>7376877627.2359</v>
      </c>
      <c r="I37" s="29"/>
      <c r="J37" s="7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7"/>
    </row>
    <row r="39" customFormat="false" ht="12.75" hidden="false" customHeight="false" outlineLevel="0" collapsed="false">
      <c r="A39" s="20" t="str">
        <f aca="false">'[1]PHYSICAL PIVOT'!B24</f>
        <v>WEST</v>
      </c>
      <c r="B39" s="21" t="str">
        <f aca="false">'[1]PHYSICAL PIVOT'!C24</f>
        <v>EOL</v>
      </c>
      <c r="C39" s="21"/>
      <c r="D39" s="22" t="n">
        <f aca="false">'[1]PHYSICAL PIVOT'!D24</f>
        <v>39175</v>
      </c>
      <c r="E39" s="23" t="n">
        <f aca="false">(D39/D41)*100</f>
        <v>76.1389256005597</v>
      </c>
      <c r="F39" s="22" t="n">
        <f aca="false">'[1]PHYSICAL PIVOT'!E24</f>
        <v>589508635</v>
      </c>
      <c r="G39" s="23" t="n">
        <f aca="false">(F39/F41)*100</f>
        <v>24.1439503651747</v>
      </c>
      <c r="H39" s="22" t="n">
        <f aca="false">'[1]PHYSICAL PIVOT'!F24</f>
        <v>3029111334.13407</v>
      </c>
      <c r="I39" s="23" t="n">
        <f aca="false">(H39/H41)*100</f>
        <v>28.7877173910323</v>
      </c>
      <c r="J39" s="7"/>
    </row>
    <row r="40" customFormat="false" ht="12.75" hidden="false" customHeight="false" outlineLevel="0" collapsed="false">
      <c r="A40" s="24"/>
      <c r="B40" s="25" t="str">
        <f aca="false">'[1]PHYSICAL PIVOT'!C25</f>
        <v>NON-EOL</v>
      </c>
      <c r="C40" s="25"/>
      <c r="D40" s="26" t="n">
        <f aca="false">'[1]PHYSICAL PIVOT'!D25</f>
        <v>12277</v>
      </c>
      <c r="E40" s="27" t="n">
        <f aca="false">(D40/D41)*100</f>
        <v>23.8610743994403</v>
      </c>
      <c r="F40" s="26" t="n">
        <f aca="false">'[1]PHYSICAL PIVOT'!E25</f>
        <v>1852132546.678</v>
      </c>
      <c r="G40" s="27" t="n">
        <f aca="false">(F40/F41)*100</f>
        <v>75.8560496348254</v>
      </c>
      <c r="H40" s="26" t="n">
        <f aca="false">'[1]PHYSICAL PIVOT'!F25</f>
        <v>7493123871.2097</v>
      </c>
      <c r="I40" s="27" t="n">
        <f aca="false">(H40/H41)*100</f>
        <v>71.2122826089677</v>
      </c>
      <c r="J40" s="5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 PIVOT'!D26</f>
        <v>51452</v>
      </c>
      <c r="E41" s="29"/>
      <c r="F41" s="28" t="n">
        <f aca="false">'[1]PHYSICAL PIVOT'!E26</f>
        <v>2441641181.678</v>
      </c>
      <c r="G41" s="29"/>
      <c r="H41" s="28" t="n">
        <f aca="false">'[1]PHYSICAL PIVOT'!F26</f>
        <v>10522235205.3438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230130</v>
      </c>
      <c r="E43" s="23" t="n">
        <f aca="false">(D43/D45)*100</f>
        <v>72.953386929066</v>
      </c>
      <c r="F43" s="22" t="n">
        <f aca="false">SUM(F39,F35,F31,F27,F23,F19,F15,F11)</f>
        <v>7009708331.60088</v>
      </c>
      <c r="G43" s="23" t="n">
        <f aca="false">(F43/F45)*100</f>
        <v>31.9601344993953</v>
      </c>
      <c r="H43" s="22" t="n">
        <f aca="false">SUM(H39,H35,H31,H27,H23,H19,H15,H11)</f>
        <v>27903486413.1423</v>
      </c>
      <c r="I43" s="23" t="n">
        <f aca="false">(H43/H45)*100</f>
        <v>32.3395812630415</v>
      </c>
      <c r="J43" s="7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85318</v>
      </c>
      <c r="E44" s="27" t="n">
        <f aca="false">(D44/D45)*100</f>
        <v>27.046613070934</v>
      </c>
      <c r="F44" s="26" t="n">
        <f aca="false">SUM(F40,F36,F32,F28,F24,F20,F16,F12)</f>
        <v>14922953847.0689</v>
      </c>
      <c r="G44" s="27" t="n">
        <f aca="false">(F44/F45)*100</f>
        <v>68.0398655006047</v>
      </c>
      <c r="H44" s="26" t="n">
        <f aca="false">SUM(H40,H36,H32,H28,H24,H20,H16,H12)</f>
        <v>58379283255.9602</v>
      </c>
      <c r="I44" s="27" t="n">
        <f aca="false">(H44/H45)*100</f>
        <v>67.6604187369585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315448</v>
      </c>
      <c r="E45" s="29"/>
      <c r="F45" s="28" t="n">
        <f aca="false">SUM(F43:F44)</f>
        <v>21932662178.6698</v>
      </c>
      <c r="G45" s="29"/>
      <c r="H45" s="28" t="n">
        <f aca="false">SUM(H43:H44)</f>
        <v>86282769669.1025</v>
      </c>
      <c r="I45" s="29"/>
      <c r="J45" s="5"/>
    </row>
    <row r="46" customFormat="false" ht="12.75" hidden="false" customHeight="false" outlineLevel="0" collapsed="false">
      <c r="A46" s="36"/>
      <c r="B46" s="39"/>
      <c r="C46" s="6"/>
      <c r="D46" s="7"/>
      <c r="E46" s="7"/>
      <c r="F46" s="6"/>
      <c r="G46" s="6"/>
      <c r="H46" s="41"/>
      <c r="I46" s="6"/>
      <c r="J46" s="34"/>
    </row>
    <row r="47" customFormat="false" ht="12.75" hidden="false" customHeight="false" outlineLevel="0" collapsed="false">
      <c r="A47" s="36"/>
      <c r="B47" s="39"/>
      <c r="C47" s="6"/>
      <c r="D47" s="7"/>
      <c r="E47" s="7"/>
      <c r="F47" s="6"/>
      <c r="G47" s="6"/>
      <c r="H47" s="7"/>
      <c r="I47" s="6"/>
      <c r="J47" s="7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6"/>
      <c r="B49" s="36"/>
      <c r="C49" s="37"/>
      <c r="D49" s="14"/>
      <c r="E49" s="14"/>
      <c r="F49" s="37"/>
      <c r="G49" s="37"/>
      <c r="H49" s="38"/>
      <c r="I49" s="37"/>
      <c r="J49" s="14"/>
    </row>
    <row r="50" customFormat="false" ht="12.75" hidden="false" customHeight="false" outlineLevel="0" collapsed="false">
      <c r="A50" s="36"/>
      <c r="B50" s="36"/>
      <c r="C50" s="37"/>
      <c r="D50" s="14"/>
      <c r="E50" s="14"/>
      <c r="F50" s="37"/>
      <c r="G50" s="37"/>
      <c r="H50" s="38"/>
      <c r="I50" s="37"/>
      <c r="J50" s="14"/>
    </row>
    <row r="51" customFormat="false" ht="12.75" hidden="false" customHeight="false" outlineLevel="0" collapsed="false">
      <c r="A51" s="36"/>
      <c r="B51" s="39"/>
      <c r="C51" s="6"/>
      <c r="D51" s="7"/>
      <c r="E51" s="7"/>
      <c r="F51" s="6"/>
      <c r="G51" s="6"/>
      <c r="H51" s="7"/>
      <c r="I51" s="6"/>
      <c r="J51" s="7"/>
    </row>
    <row r="52" customFormat="false" ht="12.75" hidden="false" customHeight="false" outlineLevel="0" collapsed="false">
      <c r="A52" s="39"/>
      <c r="B52" s="39"/>
      <c r="C52" s="6"/>
      <c r="D52" s="7"/>
      <c r="E52" s="7"/>
      <c r="F52" s="6"/>
      <c r="G52" s="6"/>
      <c r="H52" s="7"/>
      <c r="I52" s="6"/>
      <c r="J52" s="7"/>
    </row>
    <row r="53" customFormat="false" ht="12.75" hidden="false" customHeight="false" outlineLevel="0" collapsed="false">
      <c r="A53" s="3"/>
      <c r="B53" s="3"/>
      <c r="C53" s="37"/>
      <c r="D53" s="14"/>
      <c r="E53" s="14"/>
      <c r="F53" s="37"/>
      <c r="G53" s="37"/>
      <c r="H53" s="38"/>
      <c r="I53" s="37"/>
      <c r="J53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&amp;L&amp;8O:\EOL\SHANKMAN\&amp;F
&amp;A&amp;R&amp;8&amp;D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2000-11-30T19:23:20Z</dcterms:created>
  <dc:creator>pberzins</dc:creator>
  <dc:description>- Oracle 8i ODBC QueryFix Applied</dc:description>
  <dc:language>en-US</dc:language>
  <cp:lastModifiedBy>mmotsin</cp:lastModifiedBy>
  <cp:revision>0</cp:revision>
  <dc:subject/>
  <dc:title/>
</cp:coreProperties>
</file>