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<sst xmlns="http://schemas.openxmlformats.org/spreadsheetml/2006/main" count="61" uniqueCount="14">
  <si>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</si>
  <si>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</si>
  <si>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October 18, 2000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</si>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</sst>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hankman/DEAL%20BREAKDOWN%20ANALYSIS%2010-18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BASIS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70063</v>
          </cell>
          <cell r="E6">
            <v>9026001458</v>
          </cell>
          <cell r="F6">
            <v>7789533400.05212</v>
          </cell>
        </row>
        <row r="7">
          <cell r="C7" t="str">
            <v>NON-EOL</v>
          </cell>
          <cell r="D7">
            <v>15289</v>
          </cell>
          <cell r="E7">
            <v>3487150668.27435</v>
          </cell>
          <cell r="F7">
            <v>8686215750.48181</v>
          </cell>
        </row>
        <row r="8">
          <cell r="D8">
            <v>85352</v>
          </cell>
          <cell r="E8">
            <v>12513152126.2744</v>
          </cell>
          <cell r="F8">
            <v>16475749150.5339</v>
          </cell>
        </row>
        <row r="9">
          <cell r="B9" t="str">
            <v>EAST</v>
          </cell>
          <cell r="C9" t="str">
            <v>EOL</v>
          </cell>
          <cell r="D9">
            <v>51693</v>
          </cell>
          <cell r="E9">
            <v>5303916895.6001</v>
          </cell>
          <cell r="F9">
            <v>8730667227.06524</v>
          </cell>
        </row>
        <row r="10">
          <cell r="C10" t="str">
            <v>NON-EOL</v>
          </cell>
          <cell r="D10">
            <v>27242</v>
          </cell>
          <cell r="E10">
            <v>8693322425.38234</v>
          </cell>
          <cell r="F10">
            <v>17986560605.6667</v>
          </cell>
        </row>
        <row r="11">
          <cell r="D11">
            <v>78935</v>
          </cell>
          <cell r="E11">
            <v>13997239320.9824</v>
          </cell>
          <cell r="F11">
            <v>26717227832.7319</v>
          </cell>
        </row>
        <row r="12">
          <cell r="B12" t="str">
            <v>ECC-CANADA WEST</v>
          </cell>
          <cell r="C12" t="str">
            <v>EOL</v>
          </cell>
          <cell r="D12">
            <v>41160</v>
          </cell>
          <cell r="E12">
            <v>5197446531.58021</v>
          </cell>
          <cell r="F12">
            <v>14021134791.4864</v>
          </cell>
        </row>
        <row r="13">
          <cell r="C13" t="str">
            <v>NON-EOL</v>
          </cell>
          <cell r="D13">
            <v>16570</v>
          </cell>
          <cell r="E13">
            <v>4798040193.4552</v>
          </cell>
          <cell r="F13">
            <v>9907368195.57529</v>
          </cell>
        </row>
        <row r="14">
          <cell r="D14">
            <v>57730</v>
          </cell>
          <cell r="E14">
            <v>9995486725.03541</v>
          </cell>
          <cell r="F14">
            <v>23928502987.0617</v>
          </cell>
        </row>
        <row r="15">
          <cell r="B15" t="str">
            <v>ENA-CANADA EAST</v>
          </cell>
          <cell r="C15" t="str">
            <v>EOL</v>
          </cell>
          <cell r="D15">
            <v>3615</v>
          </cell>
          <cell r="E15">
            <v>452215312.491</v>
          </cell>
          <cell r="F15">
            <v>1684815611.24289</v>
          </cell>
        </row>
        <row r="16">
          <cell r="C16" t="str">
            <v>NON-EOL</v>
          </cell>
          <cell r="D16">
            <v>2727</v>
          </cell>
          <cell r="E16">
            <v>535977950.684286</v>
          </cell>
          <cell r="F16">
            <v>1900434192.72028</v>
          </cell>
        </row>
        <row r="17">
          <cell r="D17">
            <v>6342</v>
          </cell>
          <cell r="E17">
            <v>988193263.175286</v>
          </cell>
          <cell r="F17">
            <v>3585249803.96318</v>
          </cell>
        </row>
        <row r="18">
          <cell r="B18" t="str">
            <v>G-DAILY-EST</v>
          </cell>
          <cell r="C18" t="str">
            <v>EOL</v>
          </cell>
          <cell r="D18">
            <v>10811</v>
          </cell>
          <cell r="E18">
            <v>2368620882</v>
          </cell>
          <cell r="F18">
            <v>9477080688.87038</v>
          </cell>
        </row>
        <row r="19">
          <cell r="C19" t="str">
            <v>NON-EOL</v>
          </cell>
          <cell r="D19">
            <v>3161</v>
          </cell>
          <cell r="E19">
            <v>1144266174.914</v>
          </cell>
          <cell r="F19">
            <v>3960133804.18633</v>
          </cell>
        </row>
        <row r="20">
          <cell r="D20">
            <v>13972</v>
          </cell>
          <cell r="E20">
            <v>3512887056.914</v>
          </cell>
          <cell r="F20">
            <v>13437214493.0567</v>
          </cell>
        </row>
        <row r="21">
          <cell r="B21" t="str">
            <v>NG-PRICE</v>
          </cell>
          <cell r="C21" t="str">
            <v>EOL</v>
          </cell>
          <cell r="D21">
            <v>62466</v>
          </cell>
          <cell r="E21">
            <v>25492946912</v>
          </cell>
          <cell r="F21">
            <v>105115306946.616</v>
          </cell>
        </row>
        <row r="22">
          <cell r="C22" t="str">
            <v>NON-EOL</v>
          </cell>
          <cell r="D22">
            <v>44732</v>
          </cell>
          <cell r="E22">
            <v>50253107555.9871</v>
          </cell>
          <cell r="F22">
            <v>187443908258.689</v>
          </cell>
        </row>
        <row r="23">
          <cell r="D23">
            <v>107198</v>
          </cell>
          <cell r="E23">
            <v>75746054467.9871</v>
          </cell>
          <cell r="F23">
            <v>292559215205.305</v>
          </cell>
        </row>
        <row r="24">
          <cell r="B24" t="str">
            <v>TEXAS</v>
          </cell>
          <cell r="C24" t="str">
            <v>EOL</v>
          </cell>
          <cell r="D24">
            <v>10304</v>
          </cell>
          <cell r="E24">
            <v>1864621168</v>
          </cell>
          <cell r="F24">
            <v>2821477281.29325</v>
          </cell>
        </row>
        <row r="25">
          <cell r="C25" t="str">
            <v>NON-EOL</v>
          </cell>
          <cell r="D25">
            <v>9854</v>
          </cell>
          <cell r="E25">
            <v>3972575751.69427</v>
          </cell>
          <cell r="F25">
            <v>6892624248.59288</v>
          </cell>
        </row>
        <row r="26">
          <cell r="D26">
            <v>20158</v>
          </cell>
          <cell r="E26">
            <v>5837196919.69427</v>
          </cell>
          <cell r="F26">
            <v>9714101529.88613</v>
          </cell>
        </row>
        <row r="27">
          <cell r="B27" t="str">
            <v>WEST</v>
          </cell>
          <cell r="C27" t="str">
            <v>EOL</v>
          </cell>
          <cell r="D27">
            <v>51202</v>
          </cell>
          <cell r="E27">
            <v>9984583473</v>
          </cell>
          <cell r="F27">
            <v>6340074029.27046</v>
          </cell>
        </row>
        <row r="28">
          <cell r="C28" t="str">
            <v>NON-EOL</v>
          </cell>
          <cell r="D28">
            <v>18914</v>
          </cell>
          <cell r="E28">
            <v>8326176983.86496</v>
          </cell>
          <cell r="F28">
            <v>10913111392.008</v>
          </cell>
        </row>
        <row r="29">
          <cell r="D29">
            <v>70116</v>
          </cell>
          <cell r="E29">
            <v>18310760456.865</v>
          </cell>
          <cell r="F29">
            <v>17253185421.2784</v>
          </cell>
        </row>
      </sheetData>
      <sheetData sheetId="4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9262</v>
          </cell>
          <cell r="E6">
            <v>8101260396</v>
          </cell>
          <cell r="F6">
            <v>4304748676.6965</v>
          </cell>
        </row>
        <row r="7">
          <cell r="C7" t="str">
            <v>NON-EOL</v>
          </cell>
          <cell r="D7">
            <v>2540</v>
          </cell>
          <cell r="E7">
            <v>1694311604.8631</v>
          </cell>
          <cell r="F7">
            <v>1997743711.74496</v>
          </cell>
        </row>
        <row r="8">
          <cell r="D8">
            <v>11802</v>
          </cell>
          <cell r="E8">
            <v>9795572000.8631</v>
          </cell>
          <cell r="F8">
            <v>6302492388.44146</v>
          </cell>
        </row>
        <row r="9">
          <cell r="B9" t="str">
            <v>EAST</v>
          </cell>
          <cell r="C9" t="str">
            <v>EOL</v>
          </cell>
          <cell r="D9">
            <v>7861</v>
          </cell>
          <cell r="E9">
            <v>4098835172.5981</v>
          </cell>
          <cell r="F9">
            <v>3609197810.07715</v>
          </cell>
        </row>
        <row r="10">
          <cell r="C10" t="str">
            <v>NON-EOL</v>
          </cell>
          <cell r="D10">
            <v>4088</v>
          </cell>
          <cell r="E10">
            <v>4342589171.25</v>
          </cell>
          <cell r="F10">
            <v>2784591128.53051</v>
          </cell>
        </row>
        <row r="11">
          <cell r="D11">
            <v>11949</v>
          </cell>
          <cell r="E11">
            <v>8441424343.8481</v>
          </cell>
          <cell r="F11">
            <v>6393788938.60766</v>
          </cell>
        </row>
        <row r="12">
          <cell r="B12" t="str">
            <v>ECC-CANADA WEST</v>
          </cell>
          <cell r="C12" t="str">
            <v>EOL</v>
          </cell>
          <cell r="D12">
            <v>4323</v>
          </cell>
          <cell r="E12">
            <v>2526703867.93509</v>
          </cell>
          <cell r="F12">
            <v>5669642267.52141</v>
          </cell>
        </row>
        <row r="13">
          <cell r="C13" t="str">
            <v>NON-EOL</v>
          </cell>
          <cell r="D13">
            <v>2952</v>
          </cell>
          <cell r="E13">
            <v>2969666832.85494</v>
          </cell>
          <cell r="F13">
            <v>3791352707.84009</v>
          </cell>
        </row>
        <row r="14">
          <cell r="D14">
            <v>7275</v>
          </cell>
          <cell r="E14">
            <v>5496370700.79003</v>
          </cell>
          <cell r="F14">
            <v>9460994975.3615</v>
          </cell>
        </row>
        <row r="15">
          <cell r="B15" t="str">
            <v>ENA-CANADA EAST</v>
          </cell>
          <cell r="C15" t="str">
            <v>EOL</v>
          </cell>
          <cell r="D15">
            <v>170</v>
          </cell>
          <cell r="E15">
            <v>58970333.48</v>
          </cell>
          <cell r="F15">
            <v>84703031.3421272</v>
          </cell>
        </row>
        <row r="16">
          <cell r="C16" t="str">
            <v>NON-EOL</v>
          </cell>
          <cell r="D16">
            <v>36</v>
          </cell>
          <cell r="E16">
            <v>15960000</v>
          </cell>
          <cell r="F16">
            <v>45957168.1305</v>
          </cell>
        </row>
        <row r="17">
          <cell r="D17">
            <v>206</v>
          </cell>
          <cell r="E17">
            <v>74930333.48</v>
          </cell>
          <cell r="F17">
            <v>130660199.472627</v>
          </cell>
        </row>
        <row r="18">
          <cell r="B18" t="str">
            <v>G-DAILY-EST</v>
          </cell>
          <cell r="C18" t="str">
            <v>EOL</v>
          </cell>
          <cell r="D18">
            <v>10811</v>
          </cell>
          <cell r="E18">
            <v>2368620882</v>
          </cell>
          <cell r="F18">
            <v>9477080688.87038</v>
          </cell>
        </row>
        <row r="19">
          <cell r="C19" t="str">
            <v>NON-EOL</v>
          </cell>
          <cell r="D19">
            <v>3161</v>
          </cell>
          <cell r="E19">
            <v>1144266174.914</v>
          </cell>
          <cell r="F19">
            <v>3960133804.18633</v>
          </cell>
        </row>
        <row r="20">
          <cell r="D20">
            <v>13972</v>
          </cell>
          <cell r="E20">
            <v>3512887056.914</v>
          </cell>
          <cell r="F20">
            <v>13437214493.0567</v>
          </cell>
        </row>
        <row r="21">
          <cell r="B21" t="str">
            <v>NG-PRICE</v>
          </cell>
          <cell r="C21" t="str">
            <v>EOL</v>
          </cell>
          <cell r="D21">
            <v>62465</v>
          </cell>
          <cell r="E21">
            <v>25492936912</v>
          </cell>
          <cell r="F21">
            <v>105115279946.616</v>
          </cell>
        </row>
        <row r="22">
          <cell r="C22" t="str">
            <v>NON-EOL</v>
          </cell>
          <cell r="D22">
            <v>44520</v>
          </cell>
          <cell r="E22">
            <v>49273852850.98</v>
          </cell>
          <cell r="F22">
            <v>183377414714.167</v>
          </cell>
        </row>
        <row r="23">
          <cell r="D23">
            <v>106985</v>
          </cell>
          <cell r="E23">
            <v>74766789762.98</v>
          </cell>
          <cell r="F23">
            <v>288492694660.783</v>
          </cell>
        </row>
        <row r="24">
          <cell r="B24" t="str">
            <v>TEXAS</v>
          </cell>
          <cell r="C24" t="str">
            <v>EOL</v>
          </cell>
          <cell r="D24">
            <v>4664</v>
          </cell>
          <cell r="E24">
            <v>1689651500</v>
          </cell>
          <cell r="F24">
            <v>2119280540.97175</v>
          </cell>
        </row>
        <row r="25">
          <cell r="C25" t="str">
            <v>NON-EOL</v>
          </cell>
          <cell r="D25">
            <v>3542</v>
          </cell>
          <cell r="E25">
            <v>2461660177</v>
          </cell>
          <cell r="F25">
            <v>1479797156.10927</v>
          </cell>
        </row>
        <row r="26">
          <cell r="D26">
            <v>8206</v>
          </cell>
          <cell r="E26">
            <v>4151311677</v>
          </cell>
          <cell r="F26">
            <v>3599077697.08102</v>
          </cell>
        </row>
        <row r="27">
          <cell r="B27" t="str">
            <v>WEST</v>
          </cell>
          <cell r="C27" t="str">
            <v>EOL</v>
          </cell>
          <cell r="D27">
            <v>21602</v>
          </cell>
          <cell r="E27">
            <v>9614564100</v>
          </cell>
          <cell r="F27">
            <v>4697296961.96846</v>
          </cell>
        </row>
        <row r="28">
          <cell r="C28" t="str">
            <v>NON-EOL</v>
          </cell>
          <cell r="D28">
            <v>8991</v>
          </cell>
          <cell r="E28">
            <v>6644865933.48996</v>
          </cell>
          <cell r="F28">
            <v>4367183889.29084</v>
          </cell>
        </row>
        <row r="29">
          <cell r="D29">
            <v>30593</v>
          </cell>
          <cell r="E29">
            <v>16259430033.49</v>
          </cell>
          <cell r="F29">
            <v>9064480851.2593</v>
          </cell>
        </row>
      </sheetData>
      <sheetData sheetId="5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60801</v>
          </cell>
          <cell r="E6">
            <v>924741062</v>
          </cell>
          <cell r="F6">
            <v>3484784723.35562</v>
          </cell>
        </row>
        <row r="7">
          <cell r="C7" t="str">
            <v>NON-EOL</v>
          </cell>
          <cell r="D7">
            <v>12749</v>
          </cell>
          <cell r="E7">
            <v>1792839063.41125</v>
          </cell>
          <cell r="F7">
            <v>6688472038.73687</v>
          </cell>
        </row>
        <row r="8">
          <cell r="D8">
            <v>73550</v>
          </cell>
          <cell r="E8">
            <v>2717580125.41125</v>
          </cell>
          <cell r="F8">
            <v>10173256762.0925</v>
          </cell>
        </row>
        <row r="9">
          <cell r="B9" t="str">
            <v>EAST</v>
          </cell>
          <cell r="C9" t="str">
            <v>EOL</v>
          </cell>
          <cell r="D9">
            <v>43832</v>
          </cell>
          <cell r="E9">
            <v>1205081723.002</v>
          </cell>
          <cell r="F9">
            <v>5121469416.98807</v>
          </cell>
        </row>
        <row r="10">
          <cell r="C10" t="str">
            <v>NON-EOL</v>
          </cell>
          <cell r="D10">
            <v>23154</v>
          </cell>
          <cell r="E10">
            <v>4350733254.13233</v>
          </cell>
          <cell r="F10">
            <v>15201969477.1361</v>
          </cell>
        </row>
        <row r="11">
          <cell r="D11">
            <v>66986</v>
          </cell>
          <cell r="E11">
            <v>5555814977.13433</v>
          </cell>
          <cell r="F11">
            <v>20323438894.1242</v>
          </cell>
        </row>
        <row r="12">
          <cell r="B12" t="str">
            <v>ECC-CANADA WEST</v>
          </cell>
          <cell r="C12" t="str">
            <v>EOL</v>
          </cell>
          <cell r="D12">
            <v>36837</v>
          </cell>
          <cell r="E12">
            <v>2670742663.64516</v>
          </cell>
          <cell r="F12">
            <v>8351492523.96502</v>
          </cell>
        </row>
        <row r="13">
          <cell r="C13" t="str">
            <v>NON-EOL</v>
          </cell>
          <cell r="D13">
            <v>13618</v>
          </cell>
          <cell r="E13">
            <v>1828373360.60029</v>
          </cell>
          <cell r="F13">
            <v>6116015487.73515</v>
          </cell>
        </row>
        <row r="14">
          <cell r="D14">
            <v>50455</v>
          </cell>
          <cell r="E14">
            <v>4499116024.24545</v>
          </cell>
          <cell r="F14">
            <v>14467508011.7002</v>
          </cell>
        </row>
        <row r="15">
          <cell r="B15" t="str">
            <v>ENA-CANADA EAST</v>
          </cell>
          <cell r="C15" t="str">
            <v>EOL</v>
          </cell>
          <cell r="D15">
            <v>3445</v>
          </cell>
          <cell r="E15">
            <v>393244979.011</v>
          </cell>
          <cell r="F15">
            <v>1600112579.90076</v>
          </cell>
        </row>
        <row r="16">
          <cell r="C16" t="str">
            <v>NON-EOL</v>
          </cell>
          <cell r="D16">
            <v>2691</v>
          </cell>
          <cell r="E16">
            <v>520017950.684285</v>
          </cell>
          <cell r="F16">
            <v>1854477024.58978</v>
          </cell>
        </row>
        <row r="17">
          <cell r="D17">
            <v>6136</v>
          </cell>
          <cell r="E17">
            <v>913262929.695286</v>
          </cell>
          <cell r="F17">
            <v>3454589604.49054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NON-EOL</v>
          </cell>
          <cell r="D19">
            <v>212</v>
          </cell>
          <cell r="E19">
            <v>979254705.007055</v>
          </cell>
          <cell r="F19">
            <v>4066493544.52203</v>
          </cell>
        </row>
        <row r="20">
          <cell r="D20">
            <v>213</v>
          </cell>
          <cell r="E20">
            <v>979264705.007055</v>
          </cell>
          <cell r="F20">
            <v>4066520544.52203</v>
          </cell>
        </row>
        <row r="21">
          <cell r="B21" t="str">
            <v>TEXAS</v>
          </cell>
          <cell r="C21" t="str">
            <v>EOL</v>
          </cell>
          <cell r="D21">
            <v>5640</v>
          </cell>
          <cell r="E21">
            <v>174969668</v>
          </cell>
          <cell r="F21">
            <v>702196740.3215</v>
          </cell>
        </row>
        <row r="22">
          <cell r="C22" t="str">
            <v>NON-EOL</v>
          </cell>
          <cell r="D22">
            <v>6312</v>
          </cell>
          <cell r="E22">
            <v>1510915574.69427</v>
          </cell>
          <cell r="F22">
            <v>5412827092.48362</v>
          </cell>
        </row>
        <row r="23">
          <cell r="D23">
            <v>11952</v>
          </cell>
          <cell r="E23">
            <v>1685885242.69427</v>
          </cell>
          <cell r="F23">
            <v>6115023832.80512</v>
          </cell>
        </row>
        <row r="24">
          <cell r="B24" t="str">
            <v>WEST</v>
          </cell>
          <cell r="C24" t="str">
            <v>EOL</v>
          </cell>
          <cell r="D24">
            <v>29600</v>
          </cell>
          <cell r="E24">
            <v>370019373</v>
          </cell>
          <cell r="F24">
            <v>1642777067.302</v>
          </cell>
        </row>
        <row r="25">
          <cell r="C25" t="str">
            <v>NON-EOL</v>
          </cell>
          <cell r="D25">
            <v>9923</v>
          </cell>
          <cell r="E25">
            <v>1681311050.375</v>
          </cell>
          <cell r="F25">
            <v>6545927502.7171</v>
          </cell>
        </row>
        <row r="26">
          <cell r="D26">
            <v>39523</v>
          </cell>
          <cell r="E26">
            <v>2051330423.375</v>
          </cell>
          <cell r="F26">
            <v>8188704570.0191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DEAL COUNT</v>
      </c>
      <c r="E9" s="12" t="s">
        <v>5</v>
      </c>
      <c r="F9" s="12" t="str">
        <f aca="false">'[1]PHYSICAL+FINANCIAL PIVOT '!E5</f>
        <v>VOLUME</v>
      </c>
      <c r="G9" s="12" t="s">
        <v>6</v>
      </c>
      <c r="H9" s="13" t="str">
        <f aca="false">'[1]PHYSICAL+FINANCIAL PIVOT '!F5</f>
        <v>NOTIONAL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70063</v>
      </c>
      <c r="E11" s="23" t="n">
        <f aca="false">(D11/D13)*100</f>
        <v>82.0871215671572</v>
      </c>
      <c r="F11" s="22" t="n">
        <f aca="false">'[1]PHYSICAL+FINANCIAL PIVOT '!E6</f>
        <v>9026001458</v>
      </c>
      <c r="G11" s="23" t="n">
        <f aca="false">(F11/F13)*100</f>
        <v>72.1321164077256</v>
      </c>
      <c r="H11" s="22" t="n">
        <f aca="false">'[1]PHYSICAL+FINANCIAL PIVOT '!F6</f>
        <v>7789533400.05212</v>
      </c>
      <c r="I11" s="23" t="n">
        <f aca="false">(H11/H13)*100</f>
        <v>47.2787812492258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NON-EOL</v>
      </c>
      <c r="C12" s="25"/>
      <c r="D12" s="26" t="n">
        <f aca="false">'[1]PHYSICAL+FINANCIAL PIVOT '!D7</f>
        <v>15289</v>
      </c>
      <c r="E12" s="27" t="n">
        <f aca="false">(D12/D13)*100</f>
        <v>17.9128784328428</v>
      </c>
      <c r="F12" s="26" t="n">
        <f aca="false">'[1]PHYSICAL+FINANCIAL PIVOT '!E7</f>
        <v>3487150668.27435</v>
      </c>
      <c r="G12" s="27" t="n">
        <f aca="false">(F12/F13)*100</f>
        <v>27.8678835922744</v>
      </c>
      <c r="H12" s="26" t="n">
        <f aca="false">'[1]PHYSICAL+FINANCIAL PIVOT '!F7</f>
        <v>8686215750.48181</v>
      </c>
      <c r="I12" s="27" t="n">
        <f aca="false">(H12/H13)*100</f>
        <v>52.7212187507742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85352</v>
      </c>
      <c r="E13" s="29"/>
      <c r="F13" s="28" t="n">
        <f aca="false">'[1]PHYSICAL+FINANCIAL PIVOT '!E8</f>
        <v>12513152126.2744</v>
      </c>
      <c r="G13" s="29"/>
      <c r="H13" s="28" t="n">
        <f aca="false">'[1]PHYSICAL+FINANCIAL PIVOT '!F8</f>
        <v>16475749150.5339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51693</v>
      </c>
      <c r="E15" s="23" t="n">
        <f aca="false">(D15/D17)*100</f>
        <v>65.4880597960347</v>
      </c>
      <c r="F15" s="22" t="n">
        <f aca="false">'[1]PHYSICAL+FINANCIAL PIVOT '!E9</f>
        <v>5303916895.6001</v>
      </c>
      <c r="G15" s="23" t="n">
        <f aca="false">(F15/F17)*100</f>
        <v>37.8925927747003</v>
      </c>
      <c r="H15" s="22" t="n">
        <f aca="false">'[1]PHYSICAL+FINANCIAL PIVOT '!F9</f>
        <v>8730667227.06524</v>
      </c>
      <c r="I15" s="23" t="n">
        <f aca="false">(H15/H17)*100</f>
        <v>32.6780431028443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NON-EOL</v>
      </c>
      <c r="C16" s="25"/>
      <c r="D16" s="26" t="n">
        <f aca="false">'[1]PHYSICAL+FINANCIAL PIVOT '!D10</f>
        <v>27242</v>
      </c>
      <c r="E16" s="27" t="n">
        <f aca="false">(D16/D17)*100</f>
        <v>34.5119402039653</v>
      </c>
      <c r="F16" s="26" t="n">
        <f aca="false">'[1]PHYSICAL+FINANCIAL PIVOT '!E10</f>
        <v>8693322425.38234</v>
      </c>
      <c r="G16" s="27" t="n">
        <f aca="false">(F16/F17)*100</f>
        <v>62.1074072252997</v>
      </c>
      <c r="H16" s="26" t="n">
        <f aca="false">'[1]PHYSICAL+FINANCIAL PIVOT '!F10</f>
        <v>17986560605.6667</v>
      </c>
      <c r="I16" s="27" t="n">
        <f aca="false">(H16/H17)*100</f>
        <v>67.3219568971557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78935</v>
      </c>
      <c r="E17" s="29"/>
      <c r="F17" s="28" t="n">
        <f aca="false">'[1]PHYSICAL+FINANCIAL PIVOT '!E11</f>
        <v>13997239320.9824</v>
      </c>
      <c r="G17" s="29"/>
      <c r="H17" s="28" t="n">
        <f aca="false">'[1]PHYSICAL+FINANCIAL PIVOT '!F11</f>
        <v>26717227832.7319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41160</v>
      </c>
      <c r="E19" s="23" t="n">
        <f aca="false">(D19/D21)*100</f>
        <v>71.2974190195739</v>
      </c>
      <c r="F19" s="22" t="n">
        <f aca="false">'[1]PHYSICAL+FINANCIAL PIVOT '!E12</f>
        <v>5197446531.58021</v>
      </c>
      <c r="G19" s="23" t="n">
        <f aca="false">(F19/F21)*100</f>
        <v>51.9979334129104</v>
      </c>
      <c r="H19" s="22" t="n">
        <f aca="false">'[1]PHYSICAL+FINANCIAL PIVOT '!F12</f>
        <v>14021134791.4864</v>
      </c>
      <c r="I19" s="23" t="n">
        <f aca="false">(H19/H21)*100</f>
        <v>58.5959547869239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NON-EOL</v>
      </c>
      <c r="C20" s="25"/>
      <c r="D20" s="26" t="n">
        <f aca="false">'[1]PHYSICAL+FINANCIAL PIVOT '!D13</f>
        <v>16570</v>
      </c>
      <c r="E20" s="27" t="n">
        <f aca="false">(D20/D21)*100</f>
        <v>28.7025809804261</v>
      </c>
      <c r="F20" s="26" t="n">
        <f aca="false">'[1]PHYSICAL+FINANCIAL PIVOT '!E13</f>
        <v>4798040193.4552</v>
      </c>
      <c r="G20" s="27" t="n">
        <f aca="false">(F20/F21)*100</f>
        <v>48.0020665870896</v>
      </c>
      <c r="H20" s="26" t="n">
        <f aca="false">'[1]PHYSICAL+FINANCIAL PIVOT '!F13</f>
        <v>9907368195.57529</v>
      </c>
      <c r="I20" s="27" t="n">
        <f aca="false">(H20/H21)*100</f>
        <v>41.4040452130761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57730</v>
      </c>
      <c r="E21" s="29"/>
      <c r="F21" s="28" t="n">
        <f aca="false">'[1]PHYSICAL+FINANCIAL PIVOT '!E14</f>
        <v>9995486725.03541</v>
      </c>
      <c r="G21" s="29"/>
      <c r="H21" s="28" t="n">
        <f aca="false">'[1]PHYSICAL+FINANCIAL PIVOT '!F14</f>
        <v>23928502987.0617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3615</v>
      </c>
      <c r="E23" s="23" t="n">
        <f aca="false">(D23/D25)*100</f>
        <v>57.0009460737938</v>
      </c>
      <c r="F23" s="22" t="n">
        <f aca="false">'[1]PHYSICAL+FINANCIAL PIVOT '!E15</f>
        <v>452215312.491</v>
      </c>
      <c r="G23" s="23" t="n">
        <f aca="false">(F23/F25)*100</f>
        <v>45.7618291221629</v>
      </c>
      <c r="H23" s="22" t="n">
        <f aca="false">'[1]PHYSICAL+FINANCIAL PIVOT '!F15</f>
        <v>1684815611.24289</v>
      </c>
      <c r="I23" s="23" t="n">
        <f aca="false">(H23/H25)*100</f>
        <v>46.9929768737587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NON-EOL</v>
      </c>
      <c r="C24" s="25"/>
      <c r="D24" s="26" t="n">
        <f aca="false">'[1]PHYSICAL+FINANCIAL PIVOT '!D16</f>
        <v>2727</v>
      </c>
      <c r="E24" s="27" t="n">
        <f aca="false">(D24/D25)*100</f>
        <v>42.9990539262062</v>
      </c>
      <c r="F24" s="26" t="n">
        <f aca="false">'[1]PHYSICAL+FINANCIAL PIVOT '!E16</f>
        <v>535977950.684286</v>
      </c>
      <c r="G24" s="27" t="n">
        <f aca="false">(F24/F25)*100</f>
        <v>54.2381708778371</v>
      </c>
      <c r="H24" s="26" t="n">
        <f aca="false">'[1]PHYSICAL+FINANCIAL PIVOT '!F16</f>
        <v>1900434192.72028</v>
      </c>
      <c r="I24" s="27" t="n">
        <f aca="false">(H24/H25)*100</f>
        <v>53.0070231262413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6342</v>
      </c>
      <c r="E25" s="29"/>
      <c r="F25" s="28" t="n">
        <f aca="false">'[1]PHYSICAL+FINANCIAL PIVOT '!E17</f>
        <v>988193263.175286</v>
      </c>
      <c r="G25" s="29"/>
      <c r="H25" s="28" t="n">
        <f aca="false">'[1]PHYSICAL+FINANCIAL PIVOT '!F17</f>
        <v>3585249803.96318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10811</v>
      </c>
      <c r="E27" s="23" t="n">
        <f aca="false">(D27/D29)*100</f>
        <v>77.3761809332952</v>
      </c>
      <c r="F27" s="22" t="n">
        <f aca="false">'[1]PHYSICAL+FINANCIAL PIVOT '!E18</f>
        <v>2368620882</v>
      </c>
      <c r="G27" s="23" t="n">
        <f aca="false">(F27/F29)*100</f>
        <v>67.426616444674</v>
      </c>
      <c r="H27" s="22" t="n">
        <f aca="false">'[1]PHYSICAL+FINANCIAL PIVOT '!F18</f>
        <v>9477080688.87038</v>
      </c>
      <c r="I27" s="23" t="n">
        <f aca="false">(H27/H29)*100</f>
        <v>70.5286106266101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NON-EOL</v>
      </c>
      <c r="C28" s="25"/>
      <c r="D28" s="26" t="n">
        <f aca="false">'[1]PHYSICAL+FINANCIAL PIVOT '!D19</f>
        <v>3161</v>
      </c>
      <c r="E28" s="27" t="n">
        <f aca="false">(D28/D29)*100</f>
        <v>22.6238190667048</v>
      </c>
      <c r="F28" s="26" t="n">
        <f aca="false">'[1]PHYSICAL+FINANCIAL PIVOT '!E19</f>
        <v>1144266174.914</v>
      </c>
      <c r="G28" s="27" t="n">
        <f aca="false">(F28/F29)*100</f>
        <v>32.573383555326</v>
      </c>
      <c r="H28" s="26" t="n">
        <f aca="false">'[1]PHYSICAL+FINANCIAL PIVOT '!F19</f>
        <v>3960133804.18633</v>
      </c>
      <c r="I28" s="27" t="n">
        <f aca="false">(H28/H29)*100</f>
        <v>29.4713893733899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13972</v>
      </c>
      <c r="E29" s="29"/>
      <c r="F29" s="28" t="n">
        <f aca="false">'[1]PHYSICAL+FINANCIAL PIVOT '!E20</f>
        <v>3512887056.914</v>
      </c>
      <c r="G29" s="29"/>
      <c r="H29" s="28" t="n">
        <f aca="false">'[1]PHYSICAL+FINANCIAL PIVOT '!F20</f>
        <v>13437214493.0567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62466</v>
      </c>
      <c r="E31" s="23" t="n">
        <f aca="false">(D31/D33)*100</f>
        <v>58.2716095449542</v>
      </c>
      <c r="F31" s="22" t="n">
        <f aca="false">'[1]PHYSICAL+FINANCIAL PIVOT '!E21</f>
        <v>25492946912</v>
      </c>
      <c r="G31" s="23" t="n">
        <f aca="false">(F31/F33)*100</f>
        <v>33.6558083335868</v>
      </c>
      <c r="H31" s="22" t="n">
        <f aca="false">'[1]PHYSICAL+FINANCIAL PIVOT '!F21</f>
        <v>105115306946.616</v>
      </c>
      <c r="I31" s="23" t="n">
        <f aca="false">(H31/H33)*100</f>
        <v>35.9295833060159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NON-EOL</v>
      </c>
      <c r="C32" s="25"/>
      <c r="D32" s="26" t="n">
        <f aca="false">'[1]PHYSICAL+FINANCIAL PIVOT '!D22</f>
        <v>44732</v>
      </c>
      <c r="E32" s="27" t="n">
        <f aca="false">(D32/D33)*100</f>
        <v>41.7283904550458</v>
      </c>
      <c r="F32" s="26" t="n">
        <f aca="false">'[1]PHYSICAL+FINANCIAL PIVOT '!E22</f>
        <v>50253107555.9871</v>
      </c>
      <c r="G32" s="27" t="n">
        <f aca="false">(F32/F33)*100</f>
        <v>66.3441916664132</v>
      </c>
      <c r="H32" s="26" t="n">
        <f aca="false">'[1]PHYSICAL+FINANCIAL PIVOT '!F22</f>
        <v>187443908258.689</v>
      </c>
      <c r="I32" s="27" t="n">
        <f aca="false">(H32/H33)*100</f>
        <v>64.0704166939841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107198</v>
      </c>
      <c r="E33" s="29"/>
      <c r="F33" s="28" t="n">
        <f aca="false">'[1]PHYSICAL+FINANCIAL PIVOT '!E23</f>
        <v>75746054467.9871</v>
      </c>
      <c r="G33" s="29"/>
      <c r="H33" s="28" t="n">
        <f aca="false">'[1]PHYSICAL+FINANCIAL PIVOT '!F23</f>
        <v>292559215205.305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10304</v>
      </c>
      <c r="E35" s="23" t="n">
        <f aca="false">(D35/D37)*100</f>
        <v>51.1161821609287</v>
      </c>
      <c r="F35" s="22" t="n">
        <f aca="false">'[1]PHYSICAL+FINANCIAL PIVOT '!E24</f>
        <v>1864621168</v>
      </c>
      <c r="G35" s="23" t="n">
        <f aca="false">(F35/F37)*100</f>
        <v>31.9437770157951</v>
      </c>
      <c r="H35" s="22" t="n">
        <f aca="false">'[1]PHYSICAL+FINANCIAL PIVOT '!F24</f>
        <v>2821477281.29325</v>
      </c>
      <c r="I35" s="23" t="n">
        <f aca="false">(H35/H37)*100</f>
        <v>29.0451697731671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NON-EOL</v>
      </c>
      <c r="C36" s="25"/>
      <c r="D36" s="26" t="n">
        <f aca="false">'[1]PHYSICAL+FINANCIAL PIVOT '!D25</f>
        <v>9854</v>
      </c>
      <c r="E36" s="27" t="n">
        <f aca="false">(D36/D37)*100</f>
        <v>48.8838178390713</v>
      </c>
      <c r="F36" s="26" t="n">
        <f aca="false">'[1]PHYSICAL+FINANCIAL PIVOT '!E25</f>
        <v>3972575751.69427</v>
      </c>
      <c r="G36" s="27" t="n">
        <f aca="false">(F36/F37)*100</f>
        <v>68.0562229842049</v>
      </c>
      <c r="H36" s="26" t="n">
        <f aca="false">'[1]PHYSICAL+FINANCIAL PIVOT '!F25</f>
        <v>6892624248.59288</v>
      </c>
      <c r="I36" s="27" t="n">
        <f aca="false">(H36/H37)*100</f>
        <v>70.9548302268329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20158</v>
      </c>
      <c r="E37" s="29"/>
      <c r="F37" s="28" t="n">
        <f aca="false">'[1]PHYSICAL+FINANCIAL PIVOT '!E26</f>
        <v>5837196919.69427</v>
      </c>
      <c r="G37" s="29"/>
      <c r="H37" s="28" t="n">
        <f aca="false">'[1]PHYSICAL+FINANCIAL PIVOT '!F26</f>
        <v>9714101529.88613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51202</v>
      </c>
      <c r="E39" s="23" t="n">
        <f aca="false">(D39/D41)*100</f>
        <v>73.0247019225284</v>
      </c>
      <c r="F39" s="22" t="n">
        <f aca="false">'[1]PHYSICAL+FINANCIAL PIVOT '!E27</f>
        <v>9984583473</v>
      </c>
      <c r="G39" s="23" t="n">
        <f aca="false">(F39/F41)*100</f>
        <v>54.5285024973206</v>
      </c>
      <c r="H39" s="22" t="n">
        <f aca="false">'[1]PHYSICAL+FINANCIAL PIVOT '!F27</f>
        <v>6340074029.27046</v>
      </c>
      <c r="I39" s="23" t="n">
        <f aca="false">(H39/H41)*100</f>
        <v>36.7472665160789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NON-EOL</v>
      </c>
      <c r="C40" s="25"/>
      <c r="D40" s="26" t="n">
        <f aca="false">'[1]PHYSICAL+FINANCIAL PIVOT '!D28</f>
        <v>18914</v>
      </c>
      <c r="E40" s="27" t="n">
        <f aca="false">(D40/D41)*100</f>
        <v>26.9752980774716</v>
      </c>
      <c r="F40" s="26" t="n">
        <f aca="false">'[1]PHYSICAL+FINANCIAL PIVOT '!E28</f>
        <v>8326176983.86496</v>
      </c>
      <c r="G40" s="27" t="n">
        <f aca="false">(F40/F41)*100</f>
        <v>45.4714975026794</v>
      </c>
      <c r="H40" s="26" t="n">
        <f aca="false">'[1]PHYSICAL+FINANCIAL PIVOT '!F28</f>
        <v>10913111392.008</v>
      </c>
      <c r="I40" s="27" t="n">
        <f aca="false">(H40/H41)*100</f>
        <v>63.2527334839211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70116</v>
      </c>
      <c r="E41" s="29"/>
      <c r="F41" s="28" t="n">
        <f aca="false">'[1]PHYSICAL+FINANCIAL PIVOT '!E29</f>
        <v>18310760456.865</v>
      </c>
      <c r="G41" s="29"/>
      <c r="H41" s="28" t="n">
        <f aca="false">'[1]PHYSICAL+FINANCIAL PIVOT '!F29</f>
        <v>17253185421.2784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301314</v>
      </c>
      <c r="E43" s="23" t="n">
        <f aca="false">(D43/D45)*100</f>
        <v>68.5111288463244</v>
      </c>
      <c r="F43" s="22" t="n">
        <f aca="false">SUM(F39,F35,F31,F27,F23,F19,F15,F11)</f>
        <v>59690352632.6713</v>
      </c>
      <c r="G43" s="23" t="n">
        <f aca="false">(F43/F45)*100</f>
        <v>42.363336810199</v>
      </c>
      <c r="H43" s="22" t="n">
        <f aca="false">SUM(H39,H35,H31,H27,H23,H19,H15,H11)</f>
        <v>155980089975.897</v>
      </c>
      <c r="I43" s="23" t="n">
        <f aca="false">(H43/H45)*100</f>
        <v>38.6404532107194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138489</v>
      </c>
      <c r="E44" s="27" t="n">
        <f aca="false">(D44/D45)*100</f>
        <v>31.4888711536756</v>
      </c>
      <c r="F44" s="26" t="n">
        <f aca="false">SUM(F40,F36,F32,F28,F24,F20,F16,F12)</f>
        <v>81210617704.2565</v>
      </c>
      <c r="G44" s="27" t="n">
        <f aca="false">(F44/F45)*100</f>
        <v>57.636663189801</v>
      </c>
      <c r="H44" s="26" t="n">
        <f aca="false">SUM(H40,H36,H32,H28,H24,H20,H16,H12)</f>
        <v>247690356447.92</v>
      </c>
      <c r="I44" s="27" t="n">
        <f aca="false">(H44/H45)*100</f>
        <v>61.3595467892806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439803</v>
      </c>
      <c r="E45" s="29"/>
      <c r="F45" s="28" t="n">
        <f aca="false">SUM(F43:F44)</f>
        <v>140900970336.928</v>
      </c>
      <c r="G45" s="29"/>
      <c r="H45" s="28" t="n">
        <f aca="false">SUM(H43:H44)</f>
        <v>403670446423.817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October 18,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DEAL COUNT</v>
      </c>
      <c r="E9" s="12" t="s">
        <v>5</v>
      </c>
      <c r="F9" s="12" t="str">
        <f aca="false">'[1]FINANCIAL PIVOT'!E5</f>
        <v>VOLUME</v>
      </c>
      <c r="G9" s="12" t="s">
        <v>6</v>
      </c>
      <c r="H9" s="13" t="str">
        <f aca="false">'[1]FINANCIAL PIVOT'!F5</f>
        <v>NOTIONAL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9262</v>
      </c>
      <c r="E11" s="23" t="n">
        <f aca="false">(D11/D13)*100</f>
        <v>78.4782240298255</v>
      </c>
      <c r="F11" s="22" t="n">
        <f aca="false">'[1]FINANCIAL PIVOT'!E6</f>
        <v>8101260396</v>
      </c>
      <c r="G11" s="23" t="n">
        <f aca="false">(F11/F13)*100</f>
        <v>82.7032907857365</v>
      </c>
      <c r="H11" s="22" t="n">
        <f aca="false">'[1]FINANCIAL PIVOT'!F6</f>
        <v>4304748676.6965</v>
      </c>
      <c r="I11" s="23" t="n">
        <f aca="false">(H11/H13)*100</f>
        <v>68.3023225000835</v>
      </c>
    </row>
    <row r="12" customFormat="false" ht="12.75" hidden="false" customHeight="false" outlineLevel="0" collapsed="false">
      <c r="A12" s="24"/>
      <c r="B12" s="25" t="str">
        <f aca="false">'[1]FINANCIAL PIVOT'!C7</f>
        <v>NON-EOL</v>
      </c>
      <c r="C12" s="25"/>
      <c r="D12" s="26" t="n">
        <f aca="false">'[1]FINANCIAL PIVOT'!D7</f>
        <v>2540</v>
      </c>
      <c r="E12" s="27" t="n">
        <f aca="false">(D12/D13)*100</f>
        <v>21.5217759701746</v>
      </c>
      <c r="F12" s="26" t="n">
        <f aca="false">'[1]FINANCIAL PIVOT'!E7</f>
        <v>1694311604.8631</v>
      </c>
      <c r="G12" s="27" t="n">
        <f aca="false">(F12/F13)*100</f>
        <v>17.2967092142635</v>
      </c>
      <c r="H12" s="26" t="n">
        <f aca="false">'[1]FINANCIAL PIVOT'!F7</f>
        <v>1997743711.74496</v>
      </c>
      <c r="I12" s="27" t="n">
        <f aca="false">(H12/H13)*100</f>
        <v>31.6976774999165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11802</v>
      </c>
      <c r="E13" s="29"/>
      <c r="F13" s="28" t="n">
        <f aca="false">'[1]FINANCIAL PIVOT'!E8</f>
        <v>9795572000.8631</v>
      </c>
      <c r="G13" s="29"/>
      <c r="H13" s="28" t="n">
        <f aca="false">'[1]FINANCIAL PIVOT'!F8</f>
        <v>6302492388.44146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7861</v>
      </c>
      <c r="E15" s="23" t="n">
        <f aca="false">(D15/D17)*100</f>
        <v>65.7879320445226</v>
      </c>
      <c r="F15" s="22" t="n">
        <f aca="false">'[1]FINANCIAL PIVOT'!E9</f>
        <v>4098835172.5981</v>
      </c>
      <c r="G15" s="23" t="n">
        <f aca="false">(F15/F17)*100</f>
        <v>48.55620338036</v>
      </c>
      <c r="H15" s="22" t="n">
        <f aca="false">'[1]FINANCIAL PIVOT'!F9</f>
        <v>3609197810.07715</v>
      </c>
      <c r="I15" s="23" t="n">
        <f aca="false">(H15/H17)*100</f>
        <v>56.4484978270663</v>
      </c>
    </row>
    <row r="16" customFormat="false" ht="12.75" hidden="false" customHeight="false" outlineLevel="0" collapsed="false">
      <c r="A16" s="24"/>
      <c r="B16" s="25" t="str">
        <f aca="false">'[1]FINANCIAL PIVOT'!C10</f>
        <v>NON-EOL</v>
      </c>
      <c r="C16" s="25"/>
      <c r="D16" s="26" t="n">
        <f aca="false">'[1]FINANCIAL PIVOT'!D10</f>
        <v>4088</v>
      </c>
      <c r="E16" s="27" t="n">
        <f aca="false">(D16/D17)*100</f>
        <v>34.2120679554774</v>
      </c>
      <c r="F16" s="26" t="n">
        <f aca="false">'[1]FINANCIAL PIVOT'!E10</f>
        <v>4342589171.25</v>
      </c>
      <c r="G16" s="27" t="n">
        <f aca="false">(F16/F17)*100</f>
        <v>51.44379661964</v>
      </c>
      <c r="H16" s="26" t="n">
        <f aca="false">'[1]FINANCIAL PIVOT'!F10</f>
        <v>2784591128.53051</v>
      </c>
      <c r="I16" s="27" t="n">
        <f aca="false">(H16/H17)*100</f>
        <v>43.5515021729337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11949</v>
      </c>
      <c r="E17" s="29"/>
      <c r="F17" s="28" t="n">
        <f aca="false">'[1]FINANCIAL PIVOT'!E11</f>
        <v>8441424343.8481</v>
      </c>
      <c r="G17" s="29"/>
      <c r="H17" s="28" t="n">
        <f aca="false">'[1]FINANCIAL PIVOT'!F11</f>
        <v>6393788938.60766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4323</v>
      </c>
      <c r="E19" s="23" t="n">
        <f aca="false">(D19/D21)*100</f>
        <v>59.4226804123711</v>
      </c>
      <c r="F19" s="22" t="n">
        <f aca="false">'[1]FINANCIAL PIVOT'!E12</f>
        <v>2526703867.93509</v>
      </c>
      <c r="G19" s="23" t="n">
        <f aca="false">(F19/F21)*100</f>
        <v>45.9704049359682</v>
      </c>
      <c r="H19" s="22" t="n">
        <f aca="false">'[1]FINANCIAL PIVOT'!F12</f>
        <v>5669642267.52141</v>
      </c>
      <c r="I19" s="23" t="n">
        <f aca="false">(H19/H21)*100</f>
        <v>59.9264906311271</v>
      </c>
    </row>
    <row r="20" customFormat="false" ht="12.75" hidden="false" customHeight="false" outlineLevel="0" collapsed="false">
      <c r="A20" s="24"/>
      <c r="B20" s="25" t="str">
        <f aca="false">'[1]FINANCIAL PIVOT'!C13</f>
        <v>NON-EOL</v>
      </c>
      <c r="C20" s="25"/>
      <c r="D20" s="26" t="n">
        <f aca="false">'[1]FINANCIAL PIVOT'!D13</f>
        <v>2952</v>
      </c>
      <c r="E20" s="27" t="n">
        <f aca="false">(D20/D21)*100</f>
        <v>40.5773195876289</v>
      </c>
      <c r="F20" s="26" t="n">
        <f aca="false">'[1]FINANCIAL PIVOT'!E13</f>
        <v>2969666832.85494</v>
      </c>
      <c r="G20" s="27" t="n">
        <f aca="false">(F20/F21)*100</f>
        <v>54.0295950640318</v>
      </c>
      <c r="H20" s="26" t="n">
        <f aca="false">'[1]FINANCIAL PIVOT'!F13</f>
        <v>3791352707.84009</v>
      </c>
      <c r="I20" s="27" t="n">
        <f aca="false">(H20/H21)*100</f>
        <v>40.0735093688729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7275</v>
      </c>
      <c r="E21" s="29"/>
      <c r="F21" s="28" t="n">
        <f aca="false">'[1]FINANCIAL PIVOT'!E14</f>
        <v>5496370700.79003</v>
      </c>
      <c r="G21" s="29"/>
      <c r="H21" s="28" t="n">
        <f aca="false">'[1]FINANCIAL PIVOT'!F14</f>
        <v>9460994975.3615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170</v>
      </c>
      <c r="E23" s="23" t="n">
        <f aca="false">(D23/D25)*100</f>
        <v>82.5242718446602</v>
      </c>
      <c r="F23" s="22" t="n">
        <f aca="false">'[1]FINANCIAL PIVOT'!E15</f>
        <v>58970333.48</v>
      </c>
      <c r="G23" s="23" t="n">
        <f aca="false">(F23/F25)*100</f>
        <v>78.7002149079452</v>
      </c>
      <c r="H23" s="22" t="n">
        <f aca="false">'[1]FINANCIAL PIVOT'!F15</f>
        <v>84703031.3421272</v>
      </c>
      <c r="I23" s="23" t="n">
        <f aca="false">(H23/H25)*100</f>
        <v>64.8269570106329</v>
      </c>
    </row>
    <row r="24" customFormat="false" ht="12.75" hidden="false" customHeight="false" outlineLevel="0" collapsed="false">
      <c r="A24" s="24"/>
      <c r="B24" s="25" t="str">
        <f aca="false">'[1]FINANCIAL PIVOT'!C16</f>
        <v>NON-EOL</v>
      </c>
      <c r="C24" s="25"/>
      <c r="D24" s="26" t="n">
        <f aca="false">'[1]FINANCIAL PIVOT'!D16</f>
        <v>36</v>
      </c>
      <c r="E24" s="27" t="n">
        <f aca="false">(D24/D25)*100</f>
        <v>17.4757281553398</v>
      </c>
      <c r="F24" s="26" t="n">
        <f aca="false">'[1]FINANCIAL PIVOT'!E16</f>
        <v>15960000</v>
      </c>
      <c r="G24" s="27" t="n">
        <f aca="false">(F24/F25)*100</f>
        <v>21.2997850920548</v>
      </c>
      <c r="H24" s="26" t="n">
        <f aca="false">'[1]FINANCIAL PIVOT'!F16</f>
        <v>45957168.1305</v>
      </c>
      <c r="I24" s="27" t="n">
        <f aca="false">(H24/H25)*100</f>
        <v>35.1730429893671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206</v>
      </c>
      <c r="E25" s="29"/>
      <c r="F25" s="28" t="n">
        <f aca="false">'[1]FINANCIAL PIVOT'!E17</f>
        <v>74930333.48</v>
      </c>
      <c r="G25" s="29"/>
      <c r="H25" s="28" t="n">
        <f aca="false">'[1]FINANCIAL PIVOT'!F17</f>
        <v>130660199.472627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10811</v>
      </c>
      <c r="E27" s="23" t="n">
        <f aca="false">(D27/D29)*100</f>
        <v>77.3761809332952</v>
      </c>
      <c r="F27" s="22" t="n">
        <f aca="false">'[1]FINANCIAL PIVOT'!E18</f>
        <v>2368620882</v>
      </c>
      <c r="G27" s="23" t="n">
        <f aca="false">(F27/F29)*100</f>
        <v>67.426616444674</v>
      </c>
      <c r="H27" s="22" t="n">
        <f aca="false">'[1]FINANCIAL PIVOT'!F18</f>
        <v>9477080688.87038</v>
      </c>
      <c r="I27" s="23" t="n">
        <f aca="false">(H27/H29)*100</f>
        <v>70.5286106266101</v>
      </c>
    </row>
    <row r="28" customFormat="false" ht="12.75" hidden="false" customHeight="false" outlineLevel="0" collapsed="false">
      <c r="A28" s="24"/>
      <c r="B28" s="25" t="str">
        <f aca="false">'[1]FINANCIAL PIVOT'!C19</f>
        <v>NON-EOL</v>
      </c>
      <c r="C28" s="25"/>
      <c r="D28" s="26" t="n">
        <f aca="false">'[1]FINANCIAL PIVOT'!D19</f>
        <v>3161</v>
      </c>
      <c r="E28" s="27" t="n">
        <f aca="false">(D28/D29)*100</f>
        <v>22.6238190667048</v>
      </c>
      <c r="F28" s="26" t="n">
        <f aca="false">'[1]FINANCIAL PIVOT'!E19</f>
        <v>1144266174.914</v>
      </c>
      <c r="G28" s="27" t="n">
        <f aca="false">(F28/F29)*100</f>
        <v>32.573383555326</v>
      </c>
      <c r="H28" s="26" t="n">
        <f aca="false">'[1]FINANCIAL PIVOT'!F19</f>
        <v>3960133804.18633</v>
      </c>
      <c r="I28" s="27" t="n">
        <f aca="false">(H28/H29)*100</f>
        <v>29.4713893733899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13972</v>
      </c>
      <c r="E29" s="29"/>
      <c r="F29" s="28" t="n">
        <f aca="false">'[1]FINANCIAL PIVOT'!E20</f>
        <v>3512887056.914</v>
      </c>
      <c r="G29" s="29"/>
      <c r="H29" s="28" t="n">
        <f aca="false">'[1]FINANCIAL PIVOT'!F20</f>
        <v>13437214493.0567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62465</v>
      </c>
      <c r="E31" s="23" t="n">
        <f aca="false">(D31/D33)*100</f>
        <v>58.3866897228583</v>
      </c>
      <c r="F31" s="22" t="n">
        <f aca="false">'[1]FINANCIAL PIVOT'!E21</f>
        <v>25492936912</v>
      </c>
      <c r="G31" s="23" t="n">
        <f aca="false">(F31/F33)*100</f>
        <v>34.0966049135128</v>
      </c>
      <c r="H31" s="22" t="n">
        <f aca="false">'[1]FINANCIAL PIVOT'!F21</f>
        <v>105115279946.616</v>
      </c>
      <c r="I31" s="23" t="n">
        <f aca="false">(H31/H33)*100</f>
        <v>36.4360283265451</v>
      </c>
    </row>
    <row r="32" customFormat="false" ht="12.75" hidden="false" customHeight="false" outlineLevel="0" collapsed="false">
      <c r="A32" s="24"/>
      <c r="B32" s="25" t="str">
        <f aca="false">'[1]FINANCIAL PIVOT'!C22</f>
        <v>NON-EOL</v>
      </c>
      <c r="C32" s="25"/>
      <c r="D32" s="26" t="n">
        <f aca="false">'[1]FINANCIAL PIVOT'!D22</f>
        <v>44520</v>
      </c>
      <c r="E32" s="27" t="n">
        <f aca="false">(D32/D33)*100</f>
        <v>41.6133102771417</v>
      </c>
      <c r="F32" s="26" t="n">
        <f aca="false">'[1]FINANCIAL PIVOT'!E22</f>
        <v>49273852850.98</v>
      </c>
      <c r="G32" s="27" t="n">
        <f aca="false">(F32/F33)*100</f>
        <v>65.9033950864872</v>
      </c>
      <c r="H32" s="26" t="n">
        <f aca="false">'[1]FINANCIAL PIVOT'!F22</f>
        <v>183377414714.167</v>
      </c>
      <c r="I32" s="27" t="n">
        <f aca="false">(H32/H33)*100</f>
        <v>63.5639716734549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106985</v>
      </c>
      <c r="E33" s="29"/>
      <c r="F33" s="28" t="n">
        <f aca="false">'[1]FINANCIAL PIVOT'!E23</f>
        <v>74766789762.98</v>
      </c>
      <c r="G33" s="29"/>
      <c r="H33" s="28" t="n">
        <f aca="false">'[1]FINANCIAL PIVOT'!F23</f>
        <v>288492694660.783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4664</v>
      </c>
      <c r="E35" s="23" t="n">
        <f aca="false">(D35/D37)*100</f>
        <v>56.8364611260054</v>
      </c>
      <c r="F35" s="22" t="n">
        <f aca="false">'[1]FINANCIAL PIVOT'!E24</f>
        <v>1689651500</v>
      </c>
      <c r="G35" s="23" t="n">
        <f aca="false">(F35/F37)*100</f>
        <v>40.7016295442565</v>
      </c>
      <c r="H35" s="22" t="n">
        <f aca="false">'[1]FINANCIAL PIVOT'!F24</f>
        <v>2119280540.97175</v>
      </c>
      <c r="I35" s="23" t="n">
        <f aca="false">(H35/H37)*100</f>
        <v>58.8839897146583</v>
      </c>
    </row>
    <row r="36" customFormat="false" ht="12.75" hidden="false" customHeight="false" outlineLevel="0" collapsed="false">
      <c r="A36" s="24"/>
      <c r="B36" s="25" t="str">
        <f aca="false">'[1]FINANCIAL PIVOT'!C25</f>
        <v>NON-EOL</v>
      </c>
      <c r="C36" s="25"/>
      <c r="D36" s="26" t="n">
        <f aca="false">'[1]FINANCIAL PIVOT'!D25</f>
        <v>3542</v>
      </c>
      <c r="E36" s="27" t="n">
        <f aca="false">(D36/D37)*100</f>
        <v>43.1635388739946</v>
      </c>
      <c r="F36" s="26" t="n">
        <f aca="false">'[1]FINANCIAL PIVOT'!E25</f>
        <v>2461660177</v>
      </c>
      <c r="G36" s="27" t="n">
        <f aca="false">(F36/F37)*100</f>
        <v>59.2983704557435</v>
      </c>
      <c r="H36" s="26" t="n">
        <f aca="false">'[1]FINANCIAL PIVOT'!F25</f>
        <v>1479797156.10927</v>
      </c>
      <c r="I36" s="27" t="n">
        <f aca="false">(H36/H37)*100</f>
        <v>41.1160102853417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8206</v>
      </c>
      <c r="E37" s="29"/>
      <c r="F37" s="28" t="n">
        <f aca="false">'[1]FINANCIAL PIVOT'!E26</f>
        <v>4151311677</v>
      </c>
      <c r="G37" s="29"/>
      <c r="H37" s="28" t="n">
        <f aca="false">'[1]FINANCIAL PIVOT'!F26</f>
        <v>3599077697.08102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21602</v>
      </c>
      <c r="E39" s="23" t="n">
        <f aca="false">(D39/D41)*100</f>
        <v>70.6109240675972</v>
      </c>
      <c r="F39" s="22" t="n">
        <f aca="false">'[1]FINANCIAL PIVOT'!E27</f>
        <v>9614564100</v>
      </c>
      <c r="G39" s="23" t="n">
        <f aca="false">(F39/F41)*100</f>
        <v>59.1322332959805</v>
      </c>
      <c r="H39" s="22" t="n">
        <f aca="false">'[1]FINANCIAL PIVOT'!F27</f>
        <v>4697296961.96846</v>
      </c>
      <c r="I39" s="23" t="n">
        <f aca="false">(H39/H41)*100</f>
        <v>51.8209154947454</v>
      </c>
    </row>
    <row r="40" customFormat="false" ht="12.75" hidden="false" customHeight="false" outlineLevel="0" collapsed="false">
      <c r="A40" s="24"/>
      <c r="B40" s="25" t="str">
        <f aca="false">'[1]FINANCIAL PIVOT'!C28</f>
        <v>NON-EOL</v>
      </c>
      <c r="C40" s="25"/>
      <c r="D40" s="26" t="n">
        <f aca="false">'[1]FINANCIAL PIVOT'!D28</f>
        <v>8991</v>
      </c>
      <c r="E40" s="27" t="n">
        <f aca="false">(D40/D41)*100</f>
        <v>29.3890759324028</v>
      </c>
      <c r="F40" s="26" t="n">
        <f aca="false">'[1]FINANCIAL PIVOT'!E28</f>
        <v>6644865933.48996</v>
      </c>
      <c r="G40" s="27" t="n">
        <f aca="false">(F40/F41)*100</f>
        <v>40.8677667040195</v>
      </c>
      <c r="H40" s="26" t="n">
        <f aca="false">'[1]FINANCIAL PIVOT'!F28</f>
        <v>4367183889.29084</v>
      </c>
      <c r="I40" s="27" t="n">
        <f aca="false">(H40/H41)*100</f>
        <v>48.1790845052546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30593</v>
      </c>
      <c r="E41" s="29"/>
      <c r="F41" s="28" t="n">
        <f aca="false">'[1]FINANCIAL PIVOT'!E29</f>
        <v>16259430033.49</v>
      </c>
      <c r="G41" s="29"/>
      <c r="H41" s="28" t="n">
        <f aca="false">'[1]FINANCIAL PIVOT'!F29</f>
        <v>9064480851.2593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121158</v>
      </c>
      <c r="E43" s="23" t="n">
        <f aca="false">(D43/D45)*100</f>
        <v>63.4374934550862</v>
      </c>
      <c r="F43" s="22" t="n">
        <f aca="false">SUM(F39,F35,F31,F27,F23,F19,F15,F11)</f>
        <v>53951543164.0132</v>
      </c>
      <c r="G43" s="23" t="n">
        <f aca="false">(F43/F45)*100</f>
        <v>44.0425377225432</v>
      </c>
      <c r="H43" s="22" t="n">
        <f aca="false">SUM(H39,H35,H31,H27,H23,H19,H15,H11)</f>
        <v>135077229924.064</v>
      </c>
      <c r="I43" s="23" t="n">
        <f aca="false">(H43/H45)*100</f>
        <v>40.096374640567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69830</v>
      </c>
      <c r="E44" s="27" t="n">
        <f aca="false">(D44/D45)*100</f>
        <v>36.5625065449138</v>
      </c>
      <c r="F44" s="26" t="n">
        <f aca="false">SUM(F40,F36,F32,F28,F24,F20,F16,F12)</f>
        <v>68547172745.352</v>
      </c>
      <c r="G44" s="27" t="n">
        <f aca="false">(F44/F45)*100</f>
        <v>55.9574622774568</v>
      </c>
      <c r="H44" s="26" t="n">
        <f aca="false">SUM(H40,H36,H32,H28,H24,H20,H16,H12)</f>
        <v>201804174279.999</v>
      </c>
      <c r="I44" s="27" t="n">
        <f aca="false">(H44/H45)*100</f>
        <v>59.903625359433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190988</v>
      </c>
      <c r="E45" s="29"/>
      <c r="F45" s="28" t="n">
        <f aca="false">SUM(F43:F44)</f>
        <v>122498715909.365</v>
      </c>
      <c r="G45" s="29"/>
      <c r="H45" s="28" t="n">
        <f aca="false">SUM(H43:H44)</f>
        <v>336881404204.064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October 18,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DEAL COUNT</v>
      </c>
      <c r="E9" s="12" t="s">
        <v>5</v>
      </c>
      <c r="F9" s="12" t="str">
        <f aca="false">'[1]PHYSICAL PIVOT'!E5</f>
        <v>VOLUME</v>
      </c>
      <c r="G9" s="12" t="s">
        <v>6</v>
      </c>
      <c r="H9" s="13" t="str">
        <f aca="false">'[1]PHYSICAL PIVOT'!F5</f>
        <v>NOTIONAL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60801</v>
      </c>
      <c r="E11" s="23" t="n">
        <f aca="false">(D11/D13)*100</f>
        <v>82.6662134602311</v>
      </c>
      <c r="F11" s="22" t="n">
        <f aca="false">'[1]PHYSICAL PIVOT'!E6</f>
        <v>924741062</v>
      </c>
      <c r="G11" s="23" t="n">
        <f aca="false">(F11/F13)*100</f>
        <v>34.028106599435</v>
      </c>
      <c r="H11" s="22" t="n">
        <f aca="false">'[1]PHYSICAL PIVOT'!F6</f>
        <v>3484784723.35562</v>
      </c>
      <c r="I11" s="23" t="n">
        <f aca="false">(H11/H13)*100</f>
        <v>34.2543671593997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NON-EOL</v>
      </c>
      <c r="C12" s="25"/>
      <c r="D12" s="26" t="n">
        <f aca="false">'[1]PHYSICAL PIVOT'!D7</f>
        <v>12749</v>
      </c>
      <c r="E12" s="27" t="n">
        <f aca="false">(D12/D13)*100</f>
        <v>17.3337865397689</v>
      </c>
      <c r="F12" s="26" t="n">
        <f aca="false">'[1]PHYSICAL PIVOT'!E7</f>
        <v>1792839063.41125</v>
      </c>
      <c r="G12" s="27" t="n">
        <f aca="false">(F12/F13)*100</f>
        <v>65.971893400565</v>
      </c>
      <c r="H12" s="26" t="n">
        <f aca="false">'[1]PHYSICAL PIVOT'!F7</f>
        <v>6688472038.73687</v>
      </c>
      <c r="I12" s="27" t="n">
        <f aca="false">(H12/H13)*100</f>
        <v>65.7456328406003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73550</v>
      </c>
      <c r="E13" s="29"/>
      <c r="F13" s="28" t="n">
        <f aca="false">'[1]PHYSICAL PIVOT'!E8</f>
        <v>2717580125.41125</v>
      </c>
      <c r="G13" s="29"/>
      <c r="H13" s="28" t="n">
        <f aca="false">'[1]PHYSICAL PIVOT'!F8</f>
        <v>10173256762.0925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43832</v>
      </c>
      <c r="E15" s="23" t="n">
        <f aca="false">(D15/D17)*100</f>
        <v>65.4345684172812</v>
      </c>
      <c r="F15" s="22" t="n">
        <f aca="false">'[1]PHYSICAL PIVOT'!E9</f>
        <v>1205081723.002</v>
      </c>
      <c r="G15" s="23" t="n">
        <f aca="false">(F15/F17)*100</f>
        <v>21.690458158914</v>
      </c>
      <c r="H15" s="22" t="n">
        <f aca="false">'[1]PHYSICAL PIVOT'!F9</f>
        <v>5121469416.98807</v>
      </c>
      <c r="I15" s="23" t="n">
        <f aca="false">(H15/H17)*100</f>
        <v>25.1998170372081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NON-EOL</v>
      </c>
      <c r="C16" s="25"/>
      <c r="D16" s="26" t="n">
        <f aca="false">'[1]PHYSICAL PIVOT'!D10</f>
        <v>23154</v>
      </c>
      <c r="E16" s="27" t="n">
        <f aca="false">(D16/D17)*100</f>
        <v>34.5654315827188</v>
      </c>
      <c r="F16" s="26" t="n">
        <f aca="false">'[1]PHYSICAL PIVOT'!E10</f>
        <v>4350733254.13233</v>
      </c>
      <c r="G16" s="27" t="n">
        <f aca="false">(F16/F17)*100</f>
        <v>78.309541841086</v>
      </c>
      <c r="H16" s="26" t="n">
        <f aca="false">'[1]PHYSICAL PIVOT'!F10</f>
        <v>15201969477.1361</v>
      </c>
      <c r="I16" s="27" t="n">
        <f aca="false">(H16/H17)*100</f>
        <v>74.8001829627919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66986</v>
      </c>
      <c r="E17" s="29"/>
      <c r="F17" s="28" t="n">
        <f aca="false">'[1]PHYSICAL PIVOT'!E11</f>
        <v>5555814977.13433</v>
      </c>
      <c r="G17" s="29"/>
      <c r="H17" s="28" t="n">
        <f aca="false">'[1]PHYSICAL PIVOT'!F11</f>
        <v>20323438894.1242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36837</v>
      </c>
      <c r="E19" s="23" t="n">
        <f aca="false">(D19/D21)*100</f>
        <v>73.0096125260133</v>
      </c>
      <c r="F19" s="22" t="n">
        <f aca="false">'[1]PHYSICAL PIVOT'!E12</f>
        <v>2670742663.64516</v>
      </c>
      <c r="G19" s="23" t="n">
        <f aca="false">(F19/F21)*100</f>
        <v>59.3614978865336</v>
      </c>
      <c r="H19" s="22" t="n">
        <f aca="false">'[1]PHYSICAL PIVOT'!F12</f>
        <v>8351492523.96502</v>
      </c>
      <c r="I19" s="23" t="n">
        <f aca="false">(H19/H21)*100</f>
        <v>57.7258538043386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NON-EOL</v>
      </c>
      <c r="C20" s="25"/>
      <c r="D20" s="26" t="n">
        <f aca="false">'[1]PHYSICAL PIVOT'!D13</f>
        <v>13618</v>
      </c>
      <c r="E20" s="27" t="n">
        <f aca="false">(D20/D21)*100</f>
        <v>26.9903874739867</v>
      </c>
      <c r="F20" s="26" t="n">
        <f aca="false">'[1]PHYSICAL PIVOT'!E13</f>
        <v>1828373360.60029</v>
      </c>
      <c r="G20" s="27" t="n">
        <f aca="false">(F20/F21)*100</f>
        <v>40.6385021134664</v>
      </c>
      <c r="H20" s="26" t="n">
        <f aca="false">'[1]PHYSICAL PIVOT'!F13</f>
        <v>6116015487.73515</v>
      </c>
      <c r="I20" s="27" t="n">
        <f aca="false">(H20/H21)*100</f>
        <v>42.2741461956614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50455</v>
      </c>
      <c r="E21" s="29"/>
      <c r="F21" s="28" t="n">
        <f aca="false">'[1]PHYSICAL PIVOT'!E14</f>
        <v>4499116024.24545</v>
      </c>
      <c r="G21" s="29"/>
      <c r="H21" s="28" t="n">
        <f aca="false">'[1]PHYSICAL PIVOT'!F14</f>
        <v>14467508011.7002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3445</v>
      </c>
      <c r="E23" s="23" t="n">
        <f aca="false">(D23/D25)*100</f>
        <v>56.1440677966102</v>
      </c>
      <c r="F23" s="22" t="n">
        <f aca="false">'[1]PHYSICAL PIVOT'!E15</f>
        <v>393244979.011</v>
      </c>
      <c r="G23" s="23" t="n">
        <f aca="false">(F23/F25)*100</f>
        <v>43.0593387976678</v>
      </c>
      <c r="H23" s="22" t="n">
        <f aca="false">'[1]PHYSICAL PIVOT'!F15</f>
        <v>1600112579.90076</v>
      </c>
      <c r="I23" s="23" t="n">
        <f aca="false">(H23/H25)*100</f>
        <v>46.3184564042228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NON-EOL</v>
      </c>
      <c r="C24" s="25"/>
      <c r="D24" s="26" t="n">
        <f aca="false">'[1]PHYSICAL PIVOT'!D16</f>
        <v>2691</v>
      </c>
      <c r="E24" s="27" t="n">
        <f aca="false">(D24/D25)*100</f>
        <v>43.8559322033898</v>
      </c>
      <c r="F24" s="26" t="n">
        <f aca="false">'[1]PHYSICAL PIVOT'!E16</f>
        <v>520017950.684285</v>
      </c>
      <c r="G24" s="27" t="n">
        <f aca="false">(F24/F25)*100</f>
        <v>56.9406612023322</v>
      </c>
      <c r="H24" s="26" t="n">
        <f aca="false">'[1]PHYSICAL PIVOT'!F16</f>
        <v>1854477024.58978</v>
      </c>
      <c r="I24" s="27" t="n">
        <f aca="false">(H24/H25)*100</f>
        <v>53.6815435957772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6136</v>
      </c>
      <c r="E25" s="29"/>
      <c r="F25" s="28" t="n">
        <f aca="false">'[1]PHYSICAL PIVOT'!E17</f>
        <v>913262929.695286</v>
      </c>
      <c r="G25" s="29"/>
      <c r="H25" s="28" t="n">
        <f aca="false">'[1]PHYSICAL PIVOT'!F17</f>
        <v>3454589604.49054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0.469483568075117</v>
      </c>
      <c r="F31" s="22" t="n">
        <f aca="false">'[1]PHYSICAL PIVOT'!E18</f>
        <v>10000</v>
      </c>
      <c r="G31" s="23" t="n">
        <f aca="false">(F31/F33)*100</f>
        <v>0.00102117435141584</v>
      </c>
      <c r="H31" s="22" t="n">
        <f aca="false">'[1]PHYSICAL PIVOT'!F18</f>
        <v>27000</v>
      </c>
      <c r="I31" s="23" t="n">
        <f aca="false">(H31/H33)*100</f>
        <v>0.000663958283362701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NON-EOL</v>
      </c>
      <c r="C32" s="25"/>
      <c r="D32" s="26" t="n">
        <f aca="false">'[1]PHYSICAL PIVOT'!D19</f>
        <v>212</v>
      </c>
      <c r="E32" s="27" t="n">
        <f aca="false">(D32/D33)*100</f>
        <v>99.5305164319249</v>
      </c>
      <c r="F32" s="26" t="n">
        <f aca="false">'[1]PHYSICAL PIVOT'!E19</f>
        <v>979254705.007055</v>
      </c>
      <c r="G32" s="27" t="n">
        <f aca="false">(F32/F33)*100</f>
        <v>99.9989788256486</v>
      </c>
      <c r="H32" s="26" t="n">
        <f aca="false">'[1]PHYSICAL PIVOT'!F19</f>
        <v>4066493544.52203</v>
      </c>
      <c r="I32" s="27" t="n">
        <f aca="false">(H32/H33)*100</f>
        <v>99.9993360417166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213</v>
      </c>
      <c r="E33" s="29"/>
      <c r="F33" s="28" t="n">
        <f aca="false">'[1]PHYSICAL PIVOT'!E20</f>
        <v>979264705.007055</v>
      </c>
      <c r="G33" s="29"/>
      <c r="H33" s="28" t="n">
        <f aca="false">'[1]PHYSICAL PIVOT'!F20</f>
        <v>4066520544.52203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5640</v>
      </c>
      <c r="E35" s="23" t="n">
        <f aca="false">(D35/D37)*100</f>
        <v>47.1887550200803</v>
      </c>
      <c r="F35" s="22" t="n">
        <f aca="false">'[1]PHYSICAL PIVOT'!E21</f>
        <v>174969668</v>
      </c>
      <c r="G35" s="23" t="n">
        <f aca="false">(F35/F37)*100</f>
        <v>10.3785040386483</v>
      </c>
      <c r="H35" s="22" t="n">
        <f aca="false">'[1]PHYSICAL PIVOT'!F21</f>
        <v>702196740.3215</v>
      </c>
      <c r="I35" s="23" t="n">
        <f aca="false">(H35/H37)*100</f>
        <v>11.4831398784489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NON-EOL</v>
      </c>
      <c r="C36" s="25"/>
      <c r="D36" s="26" t="n">
        <f aca="false">'[1]PHYSICAL PIVOT'!D22</f>
        <v>6312</v>
      </c>
      <c r="E36" s="27" t="n">
        <f aca="false">(D36/D37)*100</f>
        <v>52.8112449799197</v>
      </c>
      <c r="F36" s="26" t="n">
        <f aca="false">'[1]PHYSICAL PIVOT'!E22</f>
        <v>1510915574.69427</v>
      </c>
      <c r="G36" s="27" t="n">
        <f aca="false">(F36/F37)*100</f>
        <v>89.6214959613517</v>
      </c>
      <c r="H36" s="26" t="n">
        <f aca="false">'[1]PHYSICAL PIVOT'!F22</f>
        <v>5412827092.48362</v>
      </c>
      <c r="I36" s="27" t="n">
        <f aca="false">(H36/H37)*100</f>
        <v>88.5168601215511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11952</v>
      </c>
      <c r="E37" s="29"/>
      <c r="F37" s="28" t="n">
        <f aca="false">'[1]PHYSICAL PIVOT'!E23</f>
        <v>1685885242.69427</v>
      </c>
      <c r="G37" s="29"/>
      <c r="H37" s="28" t="n">
        <f aca="false">'[1]PHYSICAL PIVOT'!F23</f>
        <v>6115023832.80512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29600</v>
      </c>
      <c r="E39" s="23" t="n">
        <f aca="false">(D39/D41)*100</f>
        <v>74.893100220125</v>
      </c>
      <c r="F39" s="22" t="n">
        <f aca="false">'[1]PHYSICAL PIVOT'!E24</f>
        <v>370019373</v>
      </c>
      <c r="G39" s="23" t="n">
        <f aca="false">(F39/F41)*100</f>
        <v>18.0380190720916</v>
      </c>
      <c r="H39" s="22" t="n">
        <f aca="false">'[1]PHYSICAL PIVOT'!F24</f>
        <v>1642777067.302</v>
      </c>
      <c r="I39" s="23" t="n">
        <f aca="false">(H39/H41)*100</f>
        <v>20.0615012210432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NON-EOL</v>
      </c>
      <c r="C40" s="25"/>
      <c r="D40" s="26" t="n">
        <f aca="false">'[1]PHYSICAL PIVOT'!D25</f>
        <v>9923</v>
      </c>
      <c r="E40" s="27" t="n">
        <f aca="false">(D40/D41)*100</f>
        <v>25.106899779875</v>
      </c>
      <c r="F40" s="26" t="n">
        <f aca="false">'[1]PHYSICAL PIVOT'!E25</f>
        <v>1681311050.375</v>
      </c>
      <c r="G40" s="27" t="n">
        <f aca="false">(F40/F41)*100</f>
        <v>81.9619809279084</v>
      </c>
      <c r="H40" s="26" t="n">
        <f aca="false">'[1]PHYSICAL PIVOT'!F25</f>
        <v>6545927502.7171</v>
      </c>
      <c r="I40" s="27" t="n">
        <f aca="false">(H40/H41)*100</f>
        <v>79.9384987789568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39523</v>
      </c>
      <c r="E41" s="29"/>
      <c r="F41" s="28" t="n">
        <f aca="false">'[1]PHYSICAL PIVOT'!E26</f>
        <v>2051330423.375</v>
      </c>
      <c r="G41" s="29"/>
      <c r="H41" s="28" t="n">
        <f aca="false">'[1]PHYSICAL PIVOT'!F26</f>
        <v>8188704570.0191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180156</v>
      </c>
      <c r="E43" s="23" t="n">
        <f aca="false">(D43/D45)*100</f>
        <v>72.405602556116</v>
      </c>
      <c r="F43" s="22" t="n">
        <f aca="false">SUM(F39,F35,F31,F27,F23,F19,F15,F11)</f>
        <v>5738809468.65816</v>
      </c>
      <c r="G43" s="23" t="n">
        <f aca="false">(F43/F45)*100</f>
        <v>31.1853609635059</v>
      </c>
      <c r="H43" s="22" t="n">
        <f aca="false">SUM(H39,H35,H31,H27,H23,H19,H15,H11)</f>
        <v>20902860051.833</v>
      </c>
      <c r="I43" s="23" t="n">
        <f aca="false">(H43/H45)*100</f>
        <v>31.2968405551573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68659</v>
      </c>
      <c r="E44" s="27" t="n">
        <f aca="false">(D44/D45)*100</f>
        <v>27.594397443884</v>
      </c>
      <c r="F44" s="26" t="n">
        <f aca="false">SUM(F40,F36,F32,F28,F24,F20,F16,F12)</f>
        <v>12663444958.9045</v>
      </c>
      <c r="G44" s="27" t="n">
        <f aca="false">(F44/F45)*100</f>
        <v>68.8146390364941</v>
      </c>
      <c r="H44" s="26" t="n">
        <f aca="false">SUM(H40,H36,H32,H28,H24,H20,H16,H12)</f>
        <v>45886182167.9206</v>
      </c>
      <c r="I44" s="27" t="n">
        <f aca="false">(H44/H45)*100</f>
        <v>68.7031594448427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248815</v>
      </c>
      <c r="E45" s="29"/>
      <c r="F45" s="28" t="n">
        <f aca="false">SUM(F43:F44)</f>
        <v>18402254427.5626</v>
      </c>
      <c r="G45" s="29"/>
      <c r="H45" s="28" t="n">
        <f aca="false">SUM(H43:H44)</f>
        <v>66789042219.7536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2000-10-19T16:28:47Z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