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HYSICAL &amp; FINANCIAL" sheetId="1" state="visible" r:id="rId3"/>
    <sheet name="FINANCIAL" sheetId="2" state="visible" r:id="rId4"/>
    <sheet name="PHYSICAL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<sst xmlns="http://schemas.openxmlformats.org/spreadsheetml/2006/main" count="61" uniqueCount="14">
  <si>
    <t xml:space="preserve">ENRON North American Gas - EOL vs NON-EOL Analysis</t>
  </si>
  <si>
    <t xml:space="preserve">PHYSICAL + FINANCIAL</t>
  </si>
  <si>
    <t xml:space="preserve">As of September 20, 2000</t>
  </si>
  <si>
    <t xml:space="preserve">LTD</t>
  </si>
  <si>
    <t xml:space="preserve">REGION</t>
  </si>
  <si>
    <t xml:space="preserve">% OF TOTAL DEAL COUNT</t>
  </si>
  <si>
    <t xml:space="preserve">% OF TOTAL VOLUME</t>
  </si>
  <si>
    <t xml:space="preserve">% OF TOTAL NOTIONAL VALUE</t>
  </si>
  <si>
    <t xml:space="preserve">TOTAL</t>
  </si>
  <si>
    <t xml:space="preserve">EOL</t>
  </si>
  <si>
    <t xml:space="preserve">NON-EOL</t>
  </si>
  <si>
    <t xml:space="preserve">FINANCIAL</t>
  </si>
  <si>
    <t xml:space="preserve">PHYSICAL</t>
  </si>
  <si>
    <t xml:space="preserve">G-DAILY-EST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</si>
</sst>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0.00"/>
    <numFmt numFmtId="168" formatCode="#,##0"/>
    <numFmt numFmtId="169" formatCode="_(\$* #,##0.00_);_(\$* \(#,##0.00\);_(\$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>
        <color rgb="FFFFFFFF"/>
      </top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8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8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Shankman/DEAL%20BREAKDOWN%20ANALYSIS%2009-20-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HYSICAL &amp; FINANCIAL"/>
      <sheetName val="FINANCIAL"/>
      <sheetName val="PHYSICAL"/>
      <sheetName val="PHYSICAL+FINANCIAL PIVOT "/>
      <sheetName val="FINANCIAL PIVOT"/>
      <sheetName val="PHYSICAL PIVOT"/>
      <sheetName val="BASIS"/>
    </sheetNames>
    <sheetDataSet>
      <sheetData sheetId="0"/>
      <sheetData sheetId="1"/>
      <sheetData sheetId="2"/>
      <sheetData sheetId="3">
        <row r="5">
          <cell r="B5" t="str">
            <v>REGION</v>
          </cell>
        </row>
        <row r="5">
          <cell r="D5" t="str">
            <v>DEAL COUNT</v>
          </cell>
          <cell r="E5" t="str">
            <v>VOLUME</v>
          </cell>
          <cell r="F5" t="str">
            <v>NOTIONAL VALUE</v>
          </cell>
        </row>
        <row r="6">
          <cell r="B6" t="str">
            <v>CENTRAL</v>
          </cell>
          <cell r="C6" t="str">
            <v>EOL</v>
          </cell>
          <cell r="D6">
            <v>60795</v>
          </cell>
          <cell r="E6">
            <v>8280000763</v>
          </cell>
          <cell r="F6">
            <v>6655398410.10776</v>
          </cell>
        </row>
        <row r="7">
          <cell r="C7" t="str">
            <v>NON-EOL</v>
          </cell>
          <cell r="D7">
            <v>14909</v>
          </cell>
          <cell r="E7">
            <v>3226130464.79225</v>
          </cell>
          <cell r="F7">
            <v>7837699784.42866</v>
          </cell>
        </row>
        <row r="8">
          <cell r="D8">
            <v>75704</v>
          </cell>
          <cell r="E8">
            <v>11506131227.7923</v>
          </cell>
          <cell r="F8">
            <v>14493098194.5364</v>
          </cell>
        </row>
        <row r="9">
          <cell r="B9" t="str">
            <v>EAST</v>
          </cell>
          <cell r="C9" t="str">
            <v>EOL</v>
          </cell>
          <cell r="D9">
            <v>42576</v>
          </cell>
          <cell r="E9">
            <v>4505950336</v>
          </cell>
          <cell r="F9">
            <v>7186797215.82935</v>
          </cell>
        </row>
        <row r="10">
          <cell r="C10" t="str">
            <v>NON-EOL</v>
          </cell>
          <cell r="D10">
            <v>26789</v>
          </cell>
          <cell r="E10">
            <v>8262504909.36234</v>
          </cell>
          <cell r="F10">
            <v>16760006239.8748</v>
          </cell>
        </row>
        <row r="11">
          <cell r="D11">
            <v>69365</v>
          </cell>
          <cell r="E11">
            <v>12768455245.3623</v>
          </cell>
          <cell r="F11">
            <v>23946803455.7042</v>
          </cell>
        </row>
        <row r="12">
          <cell r="B12" t="str">
            <v>ECC-CANADA WEST</v>
          </cell>
          <cell r="C12" t="str">
            <v>EOL</v>
          </cell>
          <cell r="D12">
            <v>37190</v>
          </cell>
          <cell r="E12">
            <v>4841404746.30214</v>
          </cell>
          <cell r="F12">
            <v>13601841490.6384</v>
          </cell>
        </row>
        <row r="13">
          <cell r="C13" t="str">
            <v>NON-EOL</v>
          </cell>
          <cell r="D13">
            <v>15663</v>
          </cell>
          <cell r="E13">
            <v>4488227279.5153</v>
          </cell>
          <cell r="F13">
            <v>9254644815.61625</v>
          </cell>
        </row>
        <row r="14">
          <cell r="D14">
            <v>52853</v>
          </cell>
          <cell r="E14">
            <v>9329632025.81743</v>
          </cell>
          <cell r="F14">
            <v>22856486306.2546</v>
          </cell>
        </row>
        <row r="15">
          <cell r="B15" t="str">
            <v>ENA-CANADA EAST</v>
          </cell>
          <cell r="C15" t="str">
            <v>EOL</v>
          </cell>
          <cell r="D15">
            <v>2911</v>
          </cell>
          <cell r="E15">
            <v>379951956.011</v>
          </cell>
          <cell r="F15">
            <v>1323849721.76197</v>
          </cell>
        </row>
        <row r="16">
          <cell r="C16" t="str">
            <v>NON-EOL</v>
          </cell>
          <cell r="D16">
            <v>2668</v>
          </cell>
          <cell r="E16">
            <v>467581152.024248</v>
          </cell>
          <cell r="F16">
            <v>1535847824.83875</v>
          </cell>
        </row>
        <row r="17">
          <cell r="D17">
            <v>5579</v>
          </cell>
          <cell r="E17">
            <v>847533108.035248</v>
          </cell>
          <cell r="F17">
            <v>2859697546.60072</v>
          </cell>
        </row>
        <row r="18">
          <cell r="B18" t="str">
            <v>G-DAILY-EST</v>
          </cell>
          <cell r="C18" t="str">
            <v>EOL</v>
          </cell>
          <cell r="D18">
            <v>9020</v>
          </cell>
          <cell r="E18">
            <v>1945364882</v>
          </cell>
          <cell r="F18">
            <v>7233656661.29038</v>
          </cell>
        </row>
        <row r="19">
          <cell r="C19" t="str">
            <v>NON-EOL</v>
          </cell>
          <cell r="D19">
            <v>3019</v>
          </cell>
          <cell r="E19">
            <v>1075146089.914</v>
          </cell>
          <cell r="F19">
            <v>3600000999.31158</v>
          </cell>
        </row>
        <row r="20">
          <cell r="D20">
            <v>12039</v>
          </cell>
          <cell r="E20">
            <v>3020510971.914</v>
          </cell>
          <cell r="F20">
            <v>10833657660.602</v>
          </cell>
        </row>
        <row r="21">
          <cell r="B21" t="str">
            <v>NG-PRICE</v>
          </cell>
          <cell r="C21" t="str">
            <v>EOL</v>
          </cell>
          <cell r="D21">
            <v>52993</v>
          </cell>
          <cell r="E21">
            <v>21210321912</v>
          </cell>
          <cell r="F21">
            <v>82919674583.8</v>
          </cell>
        </row>
        <row r="22">
          <cell r="C22" t="str">
            <v>NON-EOL</v>
          </cell>
          <cell r="D22">
            <v>40496</v>
          </cell>
          <cell r="E22">
            <v>46230096124.9871</v>
          </cell>
          <cell r="F22">
            <v>167207203951.131</v>
          </cell>
        </row>
        <row r="23">
          <cell r="D23">
            <v>93489</v>
          </cell>
          <cell r="E23">
            <v>67440418036.9871</v>
          </cell>
          <cell r="F23">
            <v>250126878534.931</v>
          </cell>
        </row>
        <row r="24">
          <cell r="B24" t="str">
            <v>TEXAS</v>
          </cell>
          <cell r="C24" t="str">
            <v>EOL</v>
          </cell>
          <cell r="D24">
            <v>9301</v>
          </cell>
          <cell r="E24">
            <v>1674263168</v>
          </cell>
          <cell r="F24">
            <v>2326266624.617</v>
          </cell>
        </row>
        <row r="25">
          <cell r="C25" t="str">
            <v>NON-EOL</v>
          </cell>
          <cell r="D25">
            <v>9447</v>
          </cell>
          <cell r="E25">
            <v>3752405363.90427</v>
          </cell>
          <cell r="F25">
            <v>6625687423.74579</v>
          </cell>
        </row>
        <row r="26">
          <cell r="D26">
            <v>18748</v>
          </cell>
          <cell r="E26">
            <v>5426668531.90427</v>
          </cell>
          <cell r="F26">
            <v>8951954048.36279</v>
          </cell>
        </row>
        <row r="27">
          <cell r="B27" t="str">
            <v>WEST</v>
          </cell>
          <cell r="C27" t="str">
            <v>EOL</v>
          </cell>
          <cell r="D27">
            <v>44576</v>
          </cell>
          <cell r="E27">
            <v>9179341460</v>
          </cell>
          <cell r="F27">
            <v>5167370856.1367</v>
          </cell>
        </row>
        <row r="28">
          <cell r="C28" t="str">
            <v>NON-EOL</v>
          </cell>
          <cell r="D28">
            <v>18125</v>
          </cell>
          <cell r="E28">
            <v>7789490357.86495</v>
          </cell>
          <cell r="F28">
            <v>9892456413.5579</v>
          </cell>
        </row>
        <row r="29">
          <cell r="D29">
            <v>62701</v>
          </cell>
          <cell r="E29">
            <v>16968831817.865</v>
          </cell>
          <cell r="F29">
            <v>15059827269.6946</v>
          </cell>
        </row>
      </sheetData>
      <sheetData sheetId="4">
        <row r="5">
          <cell r="B5" t="str">
            <v>REGION</v>
          </cell>
        </row>
        <row r="5">
          <cell r="D5" t="str">
            <v>DEAL COUNT</v>
          </cell>
          <cell r="E5" t="str">
            <v>VOLUME</v>
          </cell>
          <cell r="F5" t="str">
            <v>NOTIONAL VALUE</v>
          </cell>
        </row>
        <row r="6">
          <cell r="B6" t="str">
            <v>CENTRAL</v>
          </cell>
          <cell r="C6" t="str">
            <v>EOL</v>
          </cell>
          <cell r="D6">
            <v>8353</v>
          </cell>
          <cell r="E6">
            <v>7457657950</v>
          </cell>
          <cell r="F6">
            <v>3706103272.105</v>
          </cell>
        </row>
        <row r="7">
          <cell r="C7" t="str">
            <v>NON-EOL</v>
          </cell>
          <cell r="D7">
            <v>2308</v>
          </cell>
          <cell r="E7">
            <v>1507414721</v>
          </cell>
          <cell r="F7">
            <v>1545254791.93953</v>
          </cell>
        </row>
        <row r="8">
          <cell r="D8">
            <v>10661</v>
          </cell>
          <cell r="E8">
            <v>8965072671</v>
          </cell>
          <cell r="F8">
            <v>5251358064.04453</v>
          </cell>
        </row>
        <row r="9">
          <cell r="B9" t="str">
            <v>EAST</v>
          </cell>
          <cell r="C9" t="str">
            <v>EOL</v>
          </cell>
          <cell r="D9">
            <v>6584</v>
          </cell>
          <cell r="E9">
            <v>3464471084</v>
          </cell>
          <cell r="F9">
            <v>2937557599.44525</v>
          </cell>
        </row>
        <row r="10">
          <cell r="C10" t="str">
            <v>NON-EOL</v>
          </cell>
          <cell r="D10">
            <v>3836</v>
          </cell>
          <cell r="E10">
            <v>4075297359.25</v>
          </cell>
          <cell r="F10">
            <v>2447195666.94315</v>
          </cell>
        </row>
        <row r="11">
          <cell r="D11">
            <v>10420</v>
          </cell>
          <cell r="E11">
            <v>7539768443.25</v>
          </cell>
          <cell r="F11">
            <v>5384753266.3884</v>
          </cell>
        </row>
        <row r="12">
          <cell r="B12" t="str">
            <v>ECC-CANADA WEST</v>
          </cell>
          <cell r="C12" t="str">
            <v>EOL</v>
          </cell>
          <cell r="D12">
            <v>4004</v>
          </cell>
          <cell r="E12">
            <v>2316955784.78079</v>
          </cell>
          <cell r="F12">
            <v>5404287263.9501</v>
          </cell>
        </row>
        <row r="13">
          <cell r="C13" t="str">
            <v>NON-EOL</v>
          </cell>
          <cell r="D13">
            <v>2759</v>
          </cell>
          <cell r="E13">
            <v>2771386026.20975</v>
          </cell>
          <cell r="F13">
            <v>3682067686.38437</v>
          </cell>
        </row>
        <row r="14">
          <cell r="D14">
            <v>6763</v>
          </cell>
          <cell r="E14">
            <v>5088341810.99054</v>
          </cell>
          <cell r="F14">
            <v>9086354950.33446</v>
          </cell>
        </row>
        <row r="15">
          <cell r="B15" t="str">
            <v>ENA-CANADA EAST</v>
          </cell>
          <cell r="C15" t="str">
            <v>EOL</v>
          </cell>
          <cell r="D15">
            <v>151</v>
          </cell>
          <cell r="E15">
            <v>49848300</v>
          </cell>
          <cell r="F15">
            <v>77863531.8369555</v>
          </cell>
        </row>
        <row r="16">
          <cell r="C16" t="str">
            <v>NON-EOL</v>
          </cell>
          <cell r="D16">
            <v>33</v>
          </cell>
          <cell r="E16">
            <v>15340000</v>
          </cell>
          <cell r="F16">
            <v>44964858.115</v>
          </cell>
        </row>
        <row r="17">
          <cell r="D17">
            <v>184</v>
          </cell>
          <cell r="E17">
            <v>65188300</v>
          </cell>
          <cell r="F17">
            <v>122828389.951956</v>
          </cell>
        </row>
        <row r="18">
          <cell r="B18" t="str">
            <v>G-DAILY-EST</v>
          </cell>
          <cell r="C18" t="str">
            <v>EOL</v>
          </cell>
          <cell r="D18">
            <v>9020</v>
          </cell>
          <cell r="E18">
            <v>1945364882</v>
          </cell>
          <cell r="F18">
            <v>7233656661.29038</v>
          </cell>
        </row>
        <row r="19">
          <cell r="C19" t="str">
            <v>NON-EOL</v>
          </cell>
          <cell r="D19">
            <v>3019</v>
          </cell>
          <cell r="E19">
            <v>1075146089.914</v>
          </cell>
          <cell r="F19">
            <v>3600000999.31157</v>
          </cell>
        </row>
        <row r="20">
          <cell r="D20">
            <v>12039</v>
          </cell>
          <cell r="E20">
            <v>3020510971.914</v>
          </cell>
          <cell r="F20">
            <v>10833657660.602</v>
          </cell>
        </row>
        <row r="21">
          <cell r="B21" t="str">
            <v>NG-PRICE</v>
          </cell>
          <cell r="C21" t="str">
            <v>EOL</v>
          </cell>
          <cell r="D21">
            <v>52992</v>
          </cell>
          <cell r="E21">
            <v>21210311912</v>
          </cell>
          <cell r="F21">
            <v>82919647583.8</v>
          </cell>
        </row>
        <row r="22">
          <cell r="C22" t="str">
            <v>NON-EOL</v>
          </cell>
          <cell r="D22">
            <v>40290</v>
          </cell>
          <cell r="E22">
            <v>45270789019.98</v>
          </cell>
          <cell r="F22">
            <v>163246563960.609</v>
          </cell>
        </row>
        <row r="23">
          <cell r="D23">
            <v>93282</v>
          </cell>
          <cell r="E23">
            <v>66481100931.98</v>
          </cell>
          <cell r="F23">
            <v>246166211544.409</v>
          </cell>
        </row>
        <row r="24">
          <cell r="B24" t="str">
            <v>TEXAS</v>
          </cell>
          <cell r="C24" t="str">
            <v>EOL</v>
          </cell>
          <cell r="D24">
            <v>4229</v>
          </cell>
          <cell r="E24">
            <v>1520486500</v>
          </cell>
          <cell r="F24">
            <v>1734264164.2955</v>
          </cell>
        </row>
        <row r="25">
          <cell r="C25" t="str">
            <v>NON-EOL</v>
          </cell>
          <cell r="D25">
            <v>3187</v>
          </cell>
          <cell r="E25">
            <v>2271293436</v>
          </cell>
          <cell r="F25">
            <v>1368514293.15772</v>
          </cell>
        </row>
        <row r="26">
          <cell r="D26">
            <v>7416</v>
          </cell>
          <cell r="E26">
            <v>3791779936</v>
          </cell>
          <cell r="F26">
            <v>3102778457.45322</v>
          </cell>
        </row>
        <row r="27">
          <cell r="B27" t="str">
            <v>WEST</v>
          </cell>
          <cell r="C27" t="str">
            <v>EOL</v>
          </cell>
          <cell r="D27">
            <v>19169</v>
          </cell>
          <cell r="E27">
            <v>8887836600</v>
          </cell>
          <cell r="F27">
            <v>3941722129.4947</v>
          </cell>
        </row>
        <row r="28">
          <cell r="C28" t="str">
            <v>NON-EOL</v>
          </cell>
          <cell r="D28">
            <v>8365</v>
          </cell>
          <cell r="E28">
            <v>6199330270.48996</v>
          </cell>
          <cell r="F28">
            <v>3831838655.9487</v>
          </cell>
        </row>
        <row r="29">
          <cell r="D29">
            <v>27534</v>
          </cell>
          <cell r="E29">
            <v>15087166870.49</v>
          </cell>
          <cell r="F29">
            <v>7773560785.4434</v>
          </cell>
        </row>
      </sheetData>
      <sheetData sheetId="5">
        <row r="5">
          <cell r="B5" t="str">
            <v>REGION</v>
          </cell>
        </row>
        <row r="5">
          <cell r="D5" t="str">
            <v>DEAL COUNT</v>
          </cell>
          <cell r="E5" t="str">
            <v>VOLUME</v>
          </cell>
          <cell r="F5" t="str">
            <v>NOTIONAL VALUE</v>
          </cell>
        </row>
        <row r="6">
          <cell r="B6" t="str">
            <v>CENTRAL</v>
          </cell>
          <cell r="C6" t="str">
            <v>EOL</v>
          </cell>
          <cell r="D6">
            <v>52442</v>
          </cell>
          <cell r="E6">
            <v>822342813</v>
          </cell>
          <cell r="F6">
            <v>2949295138.00276</v>
          </cell>
        </row>
        <row r="7">
          <cell r="C7" t="str">
            <v>NON-EOL</v>
          </cell>
          <cell r="D7">
            <v>12601</v>
          </cell>
          <cell r="E7">
            <v>1718715743.79225</v>
          </cell>
          <cell r="F7">
            <v>6292444992.48913</v>
          </cell>
        </row>
        <row r="8">
          <cell r="D8">
            <v>65043</v>
          </cell>
          <cell r="E8">
            <v>2541058556.79225</v>
          </cell>
          <cell r="F8">
            <v>9241740130.49189</v>
          </cell>
        </row>
        <row r="9">
          <cell r="B9" t="str">
            <v>EAST</v>
          </cell>
          <cell r="C9" t="str">
            <v>EOL</v>
          </cell>
          <cell r="D9">
            <v>35992</v>
          </cell>
          <cell r="E9">
            <v>1041479252</v>
          </cell>
          <cell r="F9">
            <v>4249239616.3841</v>
          </cell>
        </row>
        <row r="10">
          <cell r="C10" t="str">
            <v>NON-EOL</v>
          </cell>
          <cell r="D10">
            <v>22953</v>
          </cell>
          <cell r="E10">
            <v>4187207550.11233</v>
          </cell>
          <cell r="F10">
            <v>14312810572.9316</v>
          </cell>
        </row>
        <row r="11">
          <cell r="D11">
            <v>58945</v>
          </cell>
          <cell r="E11">
            <v>5228686802.11233</v>
          </cell>
          <cell r="F11">
            <v>18562050189.3157</v>
          </cell>
        </row>
        <row r="12">
          <cell r="B12" t="str">
            <v>ECC-CANADA WEST</v>
          </cell>
          <cell r="C12" t="str">
            <v>EOL</v>
          </cell>
          <cell r="D12">
            <v>33186</v>
          </cell>
          <cell r="E12">
            <v>2524448961.52134</v>
          </cell>
          <cell r="F12">
            <v>8197554226.68832</v>
          </cell>
        </row>
        <row r="13">
          <cell r="C13" t="str">
            <v>NON-EOL</v>
          </cell>
          <cell r="D13">
            <v>12904</v>
          </cell>
          <cell r="E13">
            <v>1716841253.30558</v>
          </cell>
          <cell r="F13">
            <v>5572577129.23183</v>
          </cell>
        </row>
        <row r="14">
          <cell r="D14">
            <v>46090</v>
          </cell>
          <cell r="E14">
            <v>4241290214.82692</v>
          </cell>
          <cell r="F14">
            <v>13770131355.9202</v>
          </cell>
        </row>
        <row r="15">
          <cell r="B15" t="str">
            <v>ENA-CANADA EAST</v>
          </cell>
          <cell r="C15" t="str">
            <v>EOL</v>
          </cell>
          <cell r="D15">
            <v>2760</v>
          </cell>
          <cell r="E15">
            <v>330103656.011</v>
          </cell>
          <cell r="F15">
            <v>1245986189.92502</v>
          </cell>
        </row>
        <row r="16">
          <cell r="C16" t="str">
            <v>NON-EOL</v>
          </cell>
          <cell r="D16">
            <v>2635</v>
          </cell>
          <cell r="E16">
            <v>452241152.024248</v>
          </cell>
          <cell r="F16">
            <v>1490882966.72375</v>
          </cell>
        </row>
        <row r="17">
          <cell r="D17">
            <v>5395</v>
          </cell>
          <cell r="E17">
            <v>782344808.035248</v>
          </cell>
          <cell r="F17">
            <v>2736869156.64877</v>
          </cell>
        </row>
        <row r="18">
          <cell r="B18" t="str">
            <v>NG-PRICE</v>
          </cell>
          <cell r="C18" t="str">
            <v>EOL</v>
          </cell>
          <cell r="D18">
            <v>1</v>
          </cell>
          <cell r="E18">
            <v>10000</v>
          </cell>
          <cell r="F18">
            <v>27000</v>
          </cell>
        </row>
        <row r="19">
          <cell r="C19" t="str">
            <v>NON-EOL</v>
          </cell>
          <cell r="D19">
            <v>206</v>
          </cell>
          <cell r="E19">
            <v>959307105.007055</v>
          </cell>
          <cell r="F19">
            <v>3960639990.52203</v>
          </cell>
        </row>
        <row r="20">
          <cell r="D20">
            <v>207</v>
          </cell>
          <cell r="E20">
            <v>959317105.007055</v>
          </cell>
          <cell r="F20">
            <v>3960666990.52203</v>
          </cell>
        </row>
        <row r="21">
          <cell r="B21" t="str">
            <v>TEXAS</v>
          </cell>
          <cell r="C21" t="str">
            <v>EOL</v>
          </cell>
          <cell r="D21">
            <v>5072</v>
          </cell>
          <cell r="E21">
            <v>153776668</v>
          </cell>
          <cell r="F21">
            <v>592002460.3215</v>
          </cell>
        </row>
        <row r="22">
          <cell r="C22" t="str">
            <v>NON-EOL</v>
          </cell>
          <cell r="D22">
            <v>6260</v>
          </cell>
          <cell r="E22">
            <v>1481111927.90427</v>
          </cell>
          <cell r="F22">
            <v>5257173130.58807</v>
          </cell>
        </row>
        <row r="23">
          <cell r="D23">
            <v>11332</v>
          </cell>
          <cell r="E23">
            <v>1634888595.90427</v>
          </cell>
          <cell r="F23">
            <v>5849175590.90957</v>
          </cell>
        </row>
        <row r="24">
          <cell r="B24" t="str">
            <v>WEST</v>
          </cell>
          <cell r="C24" t="str">
            <v>EOL</v>
          </cell>
          <cell r="D24">
            <v>25407</v>
          </cell>
          <cell r="E24">
            <v>291504860</v>
          </cell>
          <cell r="F24">
            <v>1225648726.642</v>
          </cell>
        </row>
        <row r="25">
          <cell r="C25" t="str">
            <v>NON-EOL</v>
          </cell>
          <cell r="D25">
            <v>9760</v>
          </cell>
          <cell r="E25">
            <v>1590160087.375</v>
          </cell>
          <cell r="F25">
            <v>6060617757.60917</v>
          </cell>
        </row>
        <row r="26">
          <cell r="D26">
            <v>35167</v>
          </cell>
          <cell r="E26">
            <v>1881664947.375</v>
          </cell>
          <cell r="F26">
            <v>7286266484.25117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42"/>
    <col collapsed="false" customWidth="true" hidden="false" outlineLevel="0" max="2" min="2" style="0" width="12.85"/>
    <col collapsed="false" customWidth="true" hidden="false" outlineLevel="0" max="3" min="3" style="0" width="7.85"/>
    <col collapsed="false" customWidth="true" hidden="false" outlineLevel="0" max="4" min="4" style="0" width="20.13"/>
    <col collapsed="false" customWidth="true" hidden="false" outlineLevel="0" max="5" min="5" style="0" width="16.13"/>
    <col collapsed="false" customWidth="true" hidden="false" outlineLevel="0" max="6" min="6" style="0" width="25.13"/>
    <col collapsed="false" customWidth="true" hidden="false" outlineLevel="0" max="7" min="7" style="0" width="15.7"/>
    <col collapsed="false" customWidth="true" hidden="false" outlineLevel="0" max="8" min="8" style="0" width="19.56"/>
    <col collapsed="false" customWidth="true" hidden="false" outlineLevel="0" max="9" min="9" style="0" width="20.85"/>
    <col collapsed="false" customWidth="true" hidden="false" outlineLevel="0" max="10" min="10" style="0" width="22.99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</row>
    <row r="6" customFormat="false" ht="12.75" hidden="false" customHeight="false" outlineLevel="0" collapsed="false">
      <c r="A6" s="3"/>
      <c r="B6" s="3"/>
      <c r="C6" s="3"/>
      <c r="I6" s="4"/>
      <c r="J6" s="5"/>
    </row>
    <row r="7" customFormat="false" ht="12.75" hidden="false" customHeight="false" outlineLevel="0" collapsed="false">
      <c r="I7" s="6"/>
      <c r="J7" s="7"/>
    </row>
    <row r="8" customFormat="false" ht="13.5" hidden="false" customHeight="false" outlineLevel="0" collapsed="false">
      <c r="A8" s="8"/>
      <c r="B8" s="8"/>
      <c r="C8" s="8"/>
      <c r="D8" s="8"/>
      <c r="E8" s="8"/>
      <c r="F8" s="8"/>
      <c r="G8" s="8"/>
      <c r="H8" s="8"/>
      <c r="I8" s="6"/>
      <c r="J8" s="7"/>
    </row>
    <row r="9" customFormat="false" ht="26.25" hidden="false" customHeight="false" outlineLevel="0" collapsed="false">
      <c r="A9" s="9" t="s">
        <v>4</v>
      </c>
      <c r="B9" s="10" t="str">
        <f aca="false">'[1]PHYSICAL+FINANCIAL PIVOT '!B5</f>
        <v>REGION</v>
      </c>
      <c r="C9" s="11"/>
      <c r="D9" s="12" t="str">
        <f aca="false">'[1]PHYSICAL+FINANCIAL PIVOT '!D5</f>
        <v>DEAL COUNT</v>
      </c>
      <c r="E9" s="12" t="s">
        <v>5</v>
      </c>
      <c r="F9" s="12" t="str">
        <f aca="false">'[1]PHYSICAL+FINANCIAL PIVOT '!E5</f>
        <v>VOLUME</v>
      </c>
      <c r="G9" s="12" t="s">
        <v>6</v>
      </c>
      <c r="H9" s="13" t="str">
        <f aca="false">'[1]PHYSICAL+FINANCIAL PIVOT '!F5</f>
        <v>NOTIONAL VALUE</v>
      </c>
      <c r="I9" s="12" t="s">
        <v>7</v>
      </c>
      <c r="J9" s="14"/>
    </row>
    <row r="10" customFormat="false" ht="12.75" hidden="false" customHeight="false" outlineLevel="0" collapsed="false">
      <c r="A10" s="15"/>
      <c r="B10" s="16"/>
      <c r="C10" s="17"/>
      <c r="D10" s="18"/>
      <c r="E10" s="18"/>
      <c r="F10" s="18"/>
      <c r="G10" s="18"/>
      <c r="H10" s="18"/>
      <c r="I10" s="19"/>
      <c r="J10" s="14"/>
    </row>
    <row r="11" customFormat="false" ht="12.75" hidden="false" customHeight="false" outlineLevel="0" collapsed="false">
      <c r="A11" s="20" t="str">
        <f aca="false">'[1]PHYSICAL+FINANCIAL PIVOT '!B6</f>
        <v>CENTRAL</v>
      </c>
      <c r="B11" s="21" t="str">
        <f aca="false">'[1]PHYSICAL+FINANCIAL PIVOT '!C6</f>
        <v>EOL</v>
      </c>
      <c r="C11" s="21"/>
      <c r="D11" s="22" t="n">
        <f aca="false">'[1]PHYSICAL+FINANCIAL PIVOT '!D6</f>
        <v>60795</v>
      </c>
      <c r="E11" s="23" t="n">
        <f aca="false">(D11/D13)*100</f>
        <v>80.3061925393638</v>
      </c>
      <c r="F11" s="22" t="n">
        <f aca="false">'[1]PHYSICAL+FINANCIAL PIVOT '!E6</f>
        <v>8280000763</v>
      </c>
      <c r="G11" s="23" t="n">
        <f aca="false">(F11/F13)*100</f>
        <v>71.9616402688007</v>
      </c>
      <c r="H11" s="22" t="n">
        <f aca="false">'[1]PHYSICAL+FINANCIAL PIVOT '!F6</f>
        <v>6655398410.10776</v>
      </c>
      <c r="I11" s="23" t="n">
        <f aca="false">(H11/H13)*100</f>
        <v>45.921157234805</v>
      </c>
      <c r="J11" s="7"/>
    </row>
    <row r="12" customFormat="false" ht="12.75" hidden="false" customHeight="false" outlineLevel="0" collapsed="false">
      <c r="A12" s="24"/>
      <c r="B12" s="25" t="str">
        <f aca="false">'[1]PHYSICAL+FINANCIAL PIVOT '!C7</f>
        <v>NON-EOL</v>
      </c>
      <c r="C12" s="25"/>
      <c r="D12" s="26" t="n">
        <f aca="false">'[1]PHYSICAL+FINANCIAL PIVOT '!D7</f>
        <v>14909</v>
      </c>
      <c r="E12" s="27" t="n">
        <f aca="false">(D12/D13)*100</f>
        <v>19.6938074606362</v>
      </c>
      <c r="F12" s="26" t="n">
        <f aca="false">'[1]PHYSICAL+FINANCIAL PIVOT '!E7</f>
        <v>3226130464.79225</v>
      </c>
      <c r="G12" s="27" t="n">
        <f aca="false">(F12/F13)*100</f>
        <v>28.0383597311993</v>
      </c>
      <c r="H12" s="26" t="n">
        <f aca="false">'[1]PHYSICAL+FINANCIAL PIVOT '!F7</f>
        <v>7837699784.42866</v>
      </c>
      <c r="I12" s="27" t="n">
        <f aca="false">(H12/H13)*100</f>
        <v>54.078842765195</v>
      </c>
      <c r="J12" s="7"/>
    </row>
    <row r="13" customFormat="false" ht="12.75" hidden="false" customHeight="false" outlineLevel="0" collapsed="false">
      <c r="A13" s="3"/>
      <c r="B13" s="3" t="s">
        <v>8</v>
      </c>
      <c r="C13" s="3"/>
      <c r="D13" s="28" t="n">
        <f aca="false">'[1]PHYSICAL+FINANCIAL PIVOT '!D8</f>
        <v>75704</v>
      </c>
      <c r="E13" s="29"/>
      <c r="F13" s="28" t="n">
        <f aca="false">'[1]PHYSICAL+FINANCIAL PIVOT '!E8</f>
        <v>11506131227.7923</v>
      </c>
      <c r="G13" s="29"/>
      <c r="H13" s="28" t="n">
        <f aca="false">'[1]PHYSICAL+FINANCIAL PIVOT '!F8</f>
        <v>14493098194.5364</v>
      </c>
      <c r="I13" s="29"/>
      <c r="J13" s="7"/>
    </row>
    <row r="14" customFormat="false" ht="12.75" hidden="false" customHeight="false" outlineLevel="0" collapsed="false">
      <c r="A14" s="3"/>
      <c r="B14" s="30"/>
      <c r="C14" s="30"/>
      <c r="D14" s="31"/>
      <c r="E14" s="32"/>
      <c r="F14" s="31"/>
      <c r="G14" s="32"/>
      <c r="H14" s="31"/>
      <c r="I14" s="33"/>
      <c r="J14" s="7"/>
    </row>
    <row r="15" customFormat="false" ht="12.75" hidden="false" customHeight="false" outlineLevel="0" collapsed="false">
      <c r="A15" s="20" t="str">
        <f aca="false">'[1]PHYSICAL+FINANCIAL PIVOT '!B9</f>
        <v>EAST</v>
      </c>
      <c r="B15" s="21" t="str">
        <f aca="false">'[1]PHYSICAL+FINANCIAL PIVOT '!C9</f>
        <v>EOL</v>
      </c>
      <c r="C15" s="21"/>
      <c r="D15" s="22" t="n">
        <f aca="false">'[1]PHYSICAL+FINANCIAL PIVOT '!D9</f>
        <v>42576</v>
      </c>
      <c r="E15" s="23" t="n">
        <f aca="false">(D15/D17)*100</f>
        <v>61.3796583291285</v>
      </c>
      <c r="F15" s="22" t="n">
        <f aca="false">'[1]PHYSICAL+FINANCIAL PIVOT '!E9</f>
        <v>4505950336</v>
      </c>
      <c r="G15" s="23" t="n">
        <f aca="false">(F15/F17)*100</f>
        <v>35.289706150136</v>
      </c>
      <c r="H15" s="22" t="n">
        <f aca="false">'[1]PHYSICAL+FINANCIAL PIVOT '!F9</f>
        <v>7186797215.82935</v>
      </c>
      <c r="I15" s="23" t="n">
        <f aca="false">(H15/H17)*100</f>
        <v>30.0115095909281</v>
      </c>
      <c r="J15" s="5"/>
    </row>
    <row r="16" customFormat="false" ht="12.75" hidden="false" customHeight="false" outlineLevel="0" collapsed="false">
      <c r="A16" s="24"/>
      <c r="B16" s="25" t="str">
        <f aca="false">'[1]PHYSICAL+FINANCIAL PIVOT '!C10</f>
        <v>NON-EOL</v>
      </c>
      <c r="C16" s="25"/>
      <c r="D16" s="26" t="n">
        <f aca="false">'[1]PHYSICAL+FINANCIAL PIVOT '!D10</f>
        <v>26789</v>
      </c>
      <c r="E16" s="27" t="n">
        <f aca="false">(D16/D17)*100</f>
        <v>38.6203416708715</v>
      </c>
      <c r="F16" s="26" t="n">
        <f aca="false">'[1]PHYSICAL+FINANCIAL PIVOT '!E10</f>
        <v>8262504909.36234</v>
      </c>
      <c r="G16" s="27" t="n">
        <f aca="false">(F16/F17)*100</f>
        <v>64.710293849864</v>
      </c>
      <c r="H16" s="26" t="n">
        <f aca="false">'[1]PHYSICAL+FINANCIAL PIVOT '!F10</f>
        <v>16760006239.8748</v>
      </c>
      <c r="I16" s="27" t="n">
        <f aca="false">(H16/H17)*100</f>
        <v>69.9884904090719</v>
      </c>
      <c r="J16" s="34"/>
    </row>
    <row r="17" customFormat="false" ht="12.75" hidden="false" customHeight="false" outlineLevel="0" collapsed="false">
      <c r="A17" s="3"/>
      <c r="B17" s="3" t="s">
        <v>8</v>
      </c>
      <c r="C17" s="3"/>
      <c r="D17" s="28" t="n">
        <f aca="false">'[1]PHYSICAL+FINANCIAL PIVOT '!D11</f>
        <v>69365</v>
      </c>
      <c r="E17" s="29"/>
      <c r="F17" s="28" t="n">
        <f aca="false">'[1]PHYSICAL+FINANCIAL PIVOT '!E11</f>
        <v>12768455245.3623</v>
      </c>
      <c r="G17" s="29"/>
      <c r="H17" s="28" t="n">
        <f aca="false">'[1]PHYSICAL+FINANCIAL PIVOT '!F11</f>
        <v>23946803455.7042</v>
      </c>
      <c r="I17" s="29"/>
      <c r="J17" s="7"/>
    </row>
    <row r="18" customFormat="false" ht="12.75" hidden="false" customHeight="false" outlineLevel="0" collapsed="false">
      <c r="A18" s="3"/>
      <c r="B18" s="30"/>
      <c r="C18" s="30"/>
      <c r="D18" s="31"/>
      <c r="E18" s="32"/>
      <c r="F18" s="31"/>
      <c r="G18" s="32"/>
      <c r="H18" s="31"/>
      <c r="I18" s="33"/>
      <c r="J18" s="7"/>
    </row>
    <row r="19" customFormat="false" ht="12.75" hidden="false" customHeight="false" outlineLevel="0" collapsed="false">
      <c r="A19" s="20" t="str">
        <f aca="false">'[1]PHYSICAL+FINANCIAL PIVOT '!B12</f>
        <v>ECC-CANADA WEST</v>
      </c>
      <c r="B19" s="21" t="str">
        <f aca="false">'[1]PHYSICAL+FINANCIAL PIVOT '!C12</f>
        <v>EOL</v>
      </c>
      <c r="C19" s="21"/>
      <c r="D19" s="22" t="n">
        <f aca="false">'[1]PHYSICAL+FINANCIAL PIVOT '!D12</f>
        <v>37190</v>
      </c>
      <c r="E19" s="23" t="n">
        <f aca="false">(D19/D21)*100</f>
        <v>70.3649745520595</v>
      </c>
      <c r="F19" s="22" t="n">
        <f aca="false">'[1]PHYSICAL+FINANCIAL PIVOT '!E12</f>
        <v>4841404746.30214</v>
      </c>
      <c r="G19" s="23" t="n">
        <f aca="false">(F19/F21)*100</f>
        <v>51.8927727578618</v>
      </c>
      <c r="H19" s="22" t="n">
        <f aca="false">'[1]PHYSICAL+FINANCIAL PIVOT '!F12</f>
        <v>13601841490.6384</v>
      </c>
      <c r="I19" s="23" t="n">
        <f aca="false">(H19/H21)*100</f>
        <v>59.5097658860901</v>
      </c>
      <c r="J19" s="7"/>
    </row>
    <row r="20" customFormat="false" ht="12.75" hidden="false" customHeight="false" outlineLevel="0" collapsed="false">
      <c r="A20" s="24"/>
      <c r="B20" s="25" t="str">
        <f aca="false">'[1]PHYSICAL+FINANCIAL PIVOT '!C13</f>
        <v>NON-EOL</v>
      </c>
      <c r="C20" s="25"/>
      <c r="D20" s="26" t="n">
        <f aca="false">'[1]PHYSICAL+FINANCIAL PIVOT '!D13</f>
        <v>15663</v>
      </c>
      <c r="E20" s="27" t="n">
        <f aca="false">(D20/D21)*100</f>
        <v>29.6350254479405</v>
      </c>
      <c r="F20" s="26" t="n">
        <f aca="false">'[1]PHYSICAL+FINANCIAL PIVOT '!E13</f>
        <v>4488227279.5153</v>
      </c>
      <c r="G20" s="27" t="n">
        <f aca="false">(F20/F21)*100</f>
        <v>48.1072272421382</v>
      </c>
      <c r="H20" s="26" t="n">
        <f aca="false">'[1]PHYSICAL+FINANCIAL PIVOT '!F13</f>
        <v>9254644815.61625</v>
      </c>
      <c r="I20" s="27" t="n">
        <f aca="false">(H20/H21)*100</f>
        <v>40.4902341139099</v>
      </c>
      <c r="J20" s="5"/>
    </row>
    <row r="21" customFormat="false" ht="12.75" hidden="false" customHeight="false" outlineLevel="0" collapsed="false">
      <c r="A21" s="3"/>
      <c r="B21" s="3" t="s">
        <v>8</v>
      </c>
      <c r="C21" s="3"/>
      <c r="D21" s="28" t="n">
        <f aca="false">'[1]PHYSICAL+FINANCIAL PIVOT '!D14</f>
        <v>52853</v>
      </c>
      <c r="E21" s="29"/>
      <c r="F21" s="28" t="n">
        <f aca="false">'[1]PHYSICAL+FINANCIAL PIVOT '!E14</f>
        <v>9329632025.81743</v>
      </c>
      <c r="G21" s="29"/>
      <c r="H21" s="28" t="n">
        <f aca="false">'[1]PHYSICAL+FINANCIAL PIVOT '!F14</f>
        <v>22856486306.2546</v>
      </c>
      <c r="I21" s="29"/>
      <c r="J21" s="34"/>
    </row>
    <row r="22" customFormat="false" ht="12.75" hidden="false" customHeight="false" outlineLevel="0" collapsed="false">
      <c r="A22" s="3"/>
      <c r="B22" s="30"/>
      <c r="C22" s="30"/>
      <c r="D22" s="31"/>
      <c r="E22" s="32"/>
      <c r="F22" s="31"/>
      <c r="G22" s="32"/>
      <c r="H22" s="31"/>
      <c r="I22" s="33"/>
      <c r="J22" s="34"/>
    </row>
    <row r="23" customFormat="false" ht="12.75" hidden="false" customHeight="false" outlineLevel="0" collapsed="false">
      <c r="A23" s="20" t="str">
        <f aca="false">'[1]PHYSICAL+FINANCIAL PIVOT '!B15</f>
        <v>ENA-CANADA EAST</v>
      </c>
      <c r="B23" s="21" t="str">
        <f aca="false">'[1]PHYSICAL+FINANCIAL PIVOT '!C15</f>
        <v>EOL</v>
      </c>
      <c r="C23" s="21"/>
      <c r="D23" s="22" t="n">
        <f aca="false">'[1]PHYSICAL+FINANCIAL PIVOT '!D15</f>
        <v>2911</v>
      </c>
      <c r="E23" s="23" t="n">
        <f aca="false">(D23/D25)*100</f>
        <v>52.1778096433053</v>
      </c>
      <c r="F23" s="22" t="n">
        <f aca="false">'[1]PHYSICAL+FINANCIAL PIVOT '!E15</f>
        <v>379951956.011</v>
      </c>
      <c r="G23" s="23" t="n">
        <f aca="false">(F23/F25)*100</f>
        <v>44.8303378840037</v>
      </c>
      <c r="H23" s="22" t="n">
        <f aca="false">'[1]PHYSICAL+FINANCIAL PIVOT '!F15</f>
        <v>1323849721.76197</v>
      </c>
      <c r="I23" s="23" t="n">
        <f aca="false">(H23/H25)*100</f>
        <v>46.2933474673086</v>
      </c>
      <c r="J23" s="7"/>
    </row>
    <row r="24" customFormat="false" ht="12.75" hidden="false" customHeight="false" outlineLevel="0" collapsed="false">
      <c r="A24" s="24"/>
      <c r="B24" s="25" t="str">
        <f aca="false">'[1]PHYSICAL+FINANCIAL PIVOT '!C16</f>
        <v>NON-EOL</v>
      </c>
      <c r="C24" s="25"/>
      <c r="D24" s="26" t="n">
        <f aca="false">'[1]PHYSICAL+FINANCIAL PIVOT '!D16</f>
        <v>2668</v>
      </c>
      <c r="E24" s="27" t="n">
        <f aca="false">(D24/D25)*100</f>
        <v>47.8221903566948</v>
      </c>
      <c r="F24" s="26" t="n">
        <f aca="false">'[1]PHYSICAL+FINANCIAL PIVOT '!E16</f>
        <v>467581152.024248</v>
      </c>
      <c r="G24" s="27" t="n">
        <f aca="false">(F24/F25)*100</f>
        <v>55.1696621159963</v>
      </c>
      <c r="H24" s="26" t="n">
        <f aca="false">'[1]PHYSICAL+FINANCIAL PIVOT '!F16</f>
        <v>1535847824.83875</v>
      </c>
      <c r="I24" s="27" t="n">
        <f aca="false">(H24/H25)*100</f>
        <v>53.7066525326914</v>
      </c>
      <c r="J24" s="7"/>
    </row>
    <row r="25" customFormat="false" ht="12.75" hidden="false" customHeight="false" outlineLevel="0" collapsed="false">
      <c r="A25" s="3"/>
      <c r="B25" s="3" t="s">
        <v>8</v>
      </c>
      <c r="C25" s="3"/>
      <c r="D25" s="28" t="n">
        <f aca="false">'[1]PHYSICAL+FINANCIAL PIVOT '!D17</f>
        <v>5579</v>
      </c>
      <c r="E25" s="29"/>
      <c r="F25" s="28" t="n">
        <f aca="false">'[1]PHYSICAL+FINANCIAL PIVOT '!E17</f>
        <v>847533108.035248</v>
      </c>
      <c r="G25" s="29"/>
      <c r="H25" s="28" t="n">
        <f aca="false">'[1]PHYSICAL+FINANCIAL PIVOT '!F17</f>
        <v>2859697546.60072</v>
      </c>
      <c r="I25" s="29"/>
      <c r="J25" s="14"/>
    </row>
    <row r="26" customFormat="false" ht="12.75" hidden="false" customHeight="false" outlineLevel="0" collapsed="false">
      <c r="A26" s="3"/>
      <c r="B26" s="30"/>
      <c r="C26" s="30"/>
      <c r="D26" s="31"/>
      <c r="E26" s="32"/>
      <c r="F26" s="31"/>
      <c r="G26" s="32"/>
      <c r="H26" s="31"/>
      <c r="I26" s="35"/>
      <c r="J26" s="14"/>
    </row>
    <row r="27" customFormat="false" ht="12.75" hidden="false" customHeight="false" outlineLevel="0" collapsed="false">
      <c r="A27" s="20" t="str">
        <f aca="false">'[1]PHYSICAL+FINANCIAL PIVOT '!B18</f>
        <v>G-DAILY-EST</v>
      </c>
      <c r="B27" s="21" t="str">
        <f aca="false">'[1]PHYSICAL+FINANCIAL PIVOT '!C18</f>
        <v>EOL</v>
      </c>
      <c r="C27" s="21"/>
      <c r="D27" s="22" t="n">
        <f aca="false">'[1]PHYSICAL+FINANCIAL PIVOT '!D18</f>
        <v>9020</v>
      </c>
      <c r="E27" s="23" t="n">
        <f aca="false">(D27/D29)*100</f>
        <v>74.9231663759449</v>
      </c>
      <c r="F27" s="22" t="n">
        <f aca="false">'[1]PHYSICAL+FINANCIAL PIVOT '!E18</f>
        <v>1945364882</v>
      </c>
      <c r="G27" s="23" t="n">
        <f aca="false">(F27/F29)*100</f>
        <v>64.4051586002777</v>
      </c>
      <c r="H27" s="22" t="n">
        <f aca="false">'[1]PHYSICAL+FINANCIAL PIVOT '!F18</f>
        <v>7233656661.29038</v>
      </c>
      <c r="I27" s="23" t="n">
        <f aca="false">(H27/H29)*100</f>
        <v>66.7702163748125</v>
      </c>
      <c r="J27" s="7"/>
    </row>
    <row r="28" customFormat="false" ht="12.75" hidden="false" customHeight="false" outlineLevel="0" collapsed="false">
      <c r="A28" s="24"/>
      <c r="B28" s="25" t="str">
        <f aca="false">'[1]PHYSICAL+FINANCIAL PIVOT '!C19</f>
        <v>NON-EOL</v>
      </c>
      <c r="C28" s="25"/>
      <c r="D28" s="26" t="n">
        <f aca="false">'[1]PHYSICAL+FINANCIAL PIVOT '!D19</f>
        <v>3019</v>
      </c>
      <c r="E28" s="27" t="n">
        <f aca="false">(D28/D29)*100</f>
        <v>25.0768336240552</v>
      </c>
      <c r="F28" s="26" t="n">
        <f aca="false">'[1]PHYSICAL+FINANCIAL PIVOT '!E19</f>
        <v>1075146089.914</v>
      </c>
      <c r="G28" s="27" t="n">
        <f aca="false">(F28/F29)*100</f>
        <v>35.5948413997223</v>
      </c>
      <c r="H28" s="26" t="n">
        <f aca="false">'[1]PHYSICAL+FINANCIAL PIVOT '!F19</f>
        <v>3600000999.31158</v>
      </c>
      <c r="I28" s="27" t="n">
        <f aca="false">(H28/H29)*100</f>
        <v>33.2297836251875</v>
      </c>
      <c r="J28" s="7"/>
    </row>
    <row r="29" customFormat="false" ht="12.75" hidden="false" customHeight="false" outlineLevel="0" collapsed="false">
      <c r="A29" s="3"/>
      <c r="B29" s="3" t="s">
        <v>8</v>
      </c>
      <c r="C29" s="3"/>
      <c r="D29" s="28" t="n">
        <f aca="false">'[1]PHYSICAL+FINANCIAL PIVOT '!D20</f>
        <v>12039</v>
      </c>
      <c r="E29" s="29"/>
      <c r="F29" s="28" t="n">
        <f aca="false">'[1]PHYSICAL+FINANCIAL PIVOT '!E20</f>
        <v>3020510971.914</v>
      </c>
      <c r="G29" s="29"/>
      <c r="H29" s="28" t="n">
        <f aca="false">'[1]PHYSICAL+FINANCIAL PIVOT '!F20</f>
        <v>10833657660.602</v>
      </c>
      <c r="I29" s="29"/>
      <c r="J29" s="7"/>
    </row>
    <row r="30" customFormat="false" ht="12.75" hidden="false" customHeight="false" outlineLevel="0" collapsed="false">
      <c r="A30" s="3"/>
      <c r="B30" s="30"/>
      <c r="C30" s="30"/>
      <c r="D30" s="31"/>
      <c r="E30" s="32"/>
      <c r="F30" s="31"/>
      <c r="G30" s="32"/>
      <c r="H30" s="31"/>
      <c r="I30" s="33"/>
      <c r="J30" s="7"/>
    </row>
    <row r="31" customFormat="false" ht="12.75" hidden="false" customHeight="false" outlineLevel="0" collapsed="false">
      <c r="A31" s="20" t="str">
        <f aca="false">'[1]PHYSICAL+FINANCIAL PIVOT '!B21</f>
        <v>NG-PRICE</v>
      </c>
      <c r="B31" s="21" t="str">
        <f aca="false">'[1]PHYSICAL+FINANCIAL PIVOT '!C21</f>
        <v>EOL</v>
      </c>
      <c r="C31" s="21"/>
      <c r="D31" s="22" t="n">
        <f aca="false">'[1]PHYSICAL+FINANCIAL PIVOT '!D21</f>
        <v>52993</v>
      </c>
      <c r="E31" s="23" t="n">
        <f aca="false">(D31/D33)*100</f>
        <v>56.6836740151248</v>
      </c>
      <c r="F31" s="22" t="n">
        <f aca="false">'[1]PHYSICAL+FINANCIAL PIVOT '!E21</f>
        <v>21210321912</v>
      </c>
      <c r="G31" s="23" t="n">
        <f aca="false">(F31/F33)*100</f>
        <v>31.4504603164936</v>
      </c>
      <c r="H31" s="22" t="n">
        <f aca="false">'[1]PHYSICAL+FINANCIAL PIVOT '!F21</f>
        <v>82919674583.8</v>
      </c>
      <c r="I31" s="23" t="n">
        <f aca="false">(H31/H33)*100</f>
        <v>33.1510452093297</v>
      </c>
      <c r="J31" s="14"/>
    </row>
    <row r="32" customFormat="false" ht="12.75" hidden="false" customHeight="false" outlineLevel="0" collapsed="false">
      <c r="A32" s="24"/>
      <c r="B32" s="25" t="str">
        <f aca="false">'[1]PHYSICAL+FINANCIAL PIVOT '!C22</f>
        <v>NON-EOL</v>
      </c>
      <c r="C32" s="25"/>
      <c r="D32" s="26" t="n">
        <f aca="false">'[1]PHYSICAL+FINANCIAL PIVOT '!D22</f>
        <v>40496</v>
      </c>
      <c r="E32" s="27" t="n">
        <f aca="false">(D32/D33)*100</f>
        <v>43.3163259848752</v>
      </c>
      <c r="F32" s="26" t="n">
        <f aca="false">'[1]PHYSICAL+FINANCIAL PIVOT '!E22</f>
        <v>46230096124.9871</v>
      </c>
      <c r="G32" s="27" t="n">
        <f aca="false">(F32/F33)*100</f>
        <v>68.5495396835064</v>
      </c>
      <c r="H32" s="26" t="n">
        <f aca="false">'[1]PHYSICAL+FINANCIAL PIVOT '!F22</f>
        <v>167207203951.131</v>
      </c>
      <c r="I32" s="27" t="n">
        <f aca="false">(H32/H33)*100</f>
        <v>66.8489547906704</v>
      </c>
      <c r="J32" s="7"/>
    </row>
    <row r="33" customFormat="false" ht="12.75" hidden="false" customHeight="false" outlineLevel="0" collapsed="false">
      <c r="A33" s="3"/>
      <c r="B33" s="3" t="s">
        <v>8</v>
      </c>
      <c r="C33" s="3"/>
      <c r="D33" s="28" t="n">
        <f aca="false">'[1]PHYSICAL+FINANCIAL PIVOT '!D23</f>
        <v>93489</v>
      </c>
      <c r="E33" s="29"/>
      <c r="F33" s="28" t="n">
        <f aca="false">'[1]PHYSICAL+FINANCIAL PIVOT '!E23</f>
        <v>67440418036.9871</v>
      </c>
      <c r="G33" s="29"/>
      <c r="H33" s="28" t="n">
        <f aca="false">'[1]PHYSICAL+FINANCIAL PIVOT '!F23</f>
        <v>250126878534.931</v>
      </c>
      <c r="I33" s="29"/>
      <c r="J33" s="7"/>
    </row>
    <row r="34" customFormat="false" ht="12.75" hidden="false" customHeight="false" outlineLevel="0" collapsed="false">
      <c r="A34" s="3"/>
      <c r="B34" s="30"/>
      <c r="C34" s="30"/>
      <c r="D34" s="31"/>
      <c r="E34" s="32"/>
      <c r="F34" s="31"/>
      <c r="G34" s="32"/>
      <c r="H34" s="31"/>
      <c r="I34" s="33"/>
      <c r="J34" s="7"/>
    </row>
    <row r="35" customFormat="false" ht="12.75" hidden="false" customHeight="false" outlineLevel="0" collapsed="false">
      <c r="A35" s="20" t="str">
        <f aca="false">'[1]PHYSICAL+FINANCIAL PIVOT '!B24</f>
        <v>TEXAS</v>
      </c>
      <c r="B35" s="21" t="str">
        <f aca="false">'[1]PHYSICAL+FINANCIAL PIVOT '!C24</f>
        <v>EOL</v>
      </c>
      <c r="C35" s="21"/>
      <c r="D35" s="22" t="n">
        <f aca="false">'[1]PHYSICAL+FINANCIAL PIVOT '!D24</f>
        <v>9301</v>
      </c>
      <c r="E35" s="23" t="n">
        <f aca="false">(D35/D37)*100</f>
        <v>49.6106251333476</v>
      </c>
      <c r="F35" s="22" t="n">
        <f aca="false">'[1]PHYSICAL+FINANCIAL PIVOT '!E24</f>
        <v>1674263168</v>
      </c>
      <c r="G35" s="23" t="n">
        <f aca="false">(F35/F37)*100</f>
        <v>30.8525047763049</v>
      </c>
      <c r="H35" s="22" t="n">
        <f aca="false">'[1]PHYSICAL+FINANCIAL PIVOT '!F24</f>
        <v>2326266624.617</v>
      </c>
      <c r="I35" s="23" t="n">
        <f aca="false">(H35/H37)*100</f>
        <v>25.9861323242879</v>
      </c>
      <c r="J35" s="7"/>
    </row>
    <row r="36" customFormat="false" ht="12.75" hidden="false" customHeight="false" outlineLevel="0" collapsed="false">
      <c r="A36" s="24"/>
      <c r="B36" s="25" t="str">
        <f aca="false">'[1]PHYSICAL+FINANCIAL PIVOT '!C25</f>
        <v>NON-EOL</v>
      </c>
      <c r="C36" s="25"/>
      <c r="D36" s="26" t="n">
        <f aca="false">'[1]PHYSICAL+FINANCIAL PIVOT '!D25</f>
        <v>9447</v>
      </c>
      <c r="E36" s="27" t="n">
        <f aca="false">(D36/D37)*100</f>
        <v>50.3893748666524</v>
      </c>
      <c r="F36" s="26" t="n">
        <f aca="false">'[1]PHYSICAL+FINANCIAL PIVOT '!E25</f>
        <v>3752405363.90427</v>
      </c>
      <c r="G36" s="27" t="n">
        <f aca="false">(F36/F37)*100</f>
        <v>69.1474952236951</v>
      </c>
      <c r="H36" s="26" t="n">
        <f aca="false">'[1]PHYSICAL+FINANCIAL PIVOT '!F25</f>
        <v>6625687423.74579</v>
      </c>
      <c r="I36" s="27" t="n">
        <f aca="false">(H36/H37)*100</f>
        <v>74.0138676757121</v>
      </c>
      <c r="J36" s="5"/>
    </row>
    <row r="37" customFormat="false" ht="12.75" hidden="false" customHeight="false" outlineLevel="0" collapsed="false">
      <c r="A37" s="3"/>
      <c r="B37" s="3" t="s">
        <v>8</v>
      </c>
      <c r="C37" s="3"/>
      <c r="D37" s="28" t="n">
        <f aca="false">'[1]PHYSICAL+FINANCIAL PIVOT '!D26</f>
        <v>18748</v>
      </c>
      <c r="E37" s="29"/>
      <c r="F37" s="28" t="n">
        <f aca="false">'[1]PHYSICAL+FINANCIAL PIVOT '!E26</f>
        <v>5426668531.90427</v>
      </c>
      <c r="G37" s="29"/>
      <c r="H37" s="28" t="n">
        <f aca="false">'[1]PHYSICAL+FINANCIAL PIVOT '!F26</f>
        <v>8951954048.36279</v>
      </c>
      <c r="I37" s="29"/>
      <c r="J37" s="5"/>
    </row>
    <row r="38" customFormat="false" ht="12.75" hidden="false" customHeight="false" outlineLevel="0" collapsed="false">
      <c r="A38" s="3"/>
      <c r="B38" s="30"/>
      <c r="C38" s="30"/>
      <c r="D38" s="31"/>
      <c r="E38" s="32"/>
      <c r="F38" s="31"/>
      <c r="G38" s="32"/>
      <c r="H38" s="31"/>
      <c r="I38" s="35"/>
      <c r="J38" s="5"/>
    </row>
    <row r="39" customFormat="false" ht="12.75" hidden="false" customHeight="false" outlineLevel="0" collapsed="false">
      <c r="A39" s="20" t="str">
        <f aca="false">'[1]PHYSICAL+FINANCIAL PIVOT '!B27</f>
        <v>WEST</v>
      </c>
      <c r="B39" s="21" t="str">
        <f aca="false">'[1]PHYSICAL+FINANCIAL PIVOT '!C27</f>
        <v>EOL</v>
      </c>
      <c r="C39" s="21"/>
      <c r="D39" s="22" t="n">
        <f aca="false">'[1]PHYSICAL+FINANCIAL PIVOT '!D27</f>
        <v>44576</v>
      </c>
      <c r="E39" s="23" t="n">
        <f aca="false">(D39/D41)*100</f>
        <v>71.0929650244813</v>
      </c>
      <c r="F39" s="22" t="n">
        <f aca="false">'[1]PHYSICAL+FINANCIAL PIVOT '!E27</f>
        <v>9179341460</v>
      </c>
      <c r="G39" s="23" t="n">
        <f aca="false">(F39/F41)*100</f>
        <v>54.0953057849032</v>
      </c>
      <c r="H39" s="22" t="n">
        <f aca="false">'[1]PHYSICAL+FINANCIAL PIVOT '!F27</f>
        <v>5167370856.1367</v>
      </c>
      <c r="I39" s="23" t="n">
        <f aca="false">(H39/H41)*100</f>
        <v>34.3122850189337</v>
      </c>
      <c r="J39" s="7"/>
    </row>
    <row r="40" customFormat="false" ht="12.75" hidden="false" customHeight="false" outlineLevel="0" collapsed="false">
      <c r="A40" s="24"/>
      <c r="B40" s="25" t="str">
        <f aca="false">'[1]PHYSICAL+FINANCIAL PIVOT '!C28</f>
        <v>NON-EOL</v>
      </c>
      <c r="C40" s="25"/>
      <c r="D40" s="26" t="n">
        <f aca="false">'[1]PHYSICAL+FINANCIAL PIVOT '!D28</f>
        <v>18125</v>
      </c>
      <c r="E40" s="27" t="n">
        <f aca="false">(D40/D41)*100</f>
        <v>28.9070349755187</v>
      </c>
      <c r="F40" s="26" t="n">
        <f aca="false">'[1]PHYSICAL+FINANCIAL PIVOT '!E28</f>
        <v>7789490357.86495</v>
      </c>
      <c r="G40" s="27" t="n">
        <f aca="false">(F40/F41)*100</f>
        <v>45.9046942150968</v>
      </c>
      <c r="H40" s="26" t="n">
        <f aca="false">'[1]PHYSICAL+FINANCIAL PIVOT '!F28</f>
        <v>9892456413.5579</v>
      </c>
      <c r="I40" s="27" t="n">
        <f aca="false">(H40/H41)*100</f>
        <v>65.6877149810664</v>
      </c>
      <c r="J40" s="7"/>
    </row>
    <row r="41" customFormat="false" ht="12.75" hidden="false" customHeight="false" outlineLevel="0" collapsed="false">
      <c r="A41" s="3"/>
      <c r="B41" s="3" t="s">
        <v>8</v>
      </c>
      <c r="C41" s="3"/>
      <c r="D41" s="28" t="n">
        <f aca="false">'[1]PHYSICAL+FINANCIAL PIVOT '!D29</f>
        <v>62701</v>
      </c>
      <c r="E41" s="29"/>
      <c r="F41" s="28" t="n">
        <f aca="false">'[1]PHYSICAL+FINANCIAL PIVOT '!E29</f>
        <v>16968831817.865</v>
      </c>
      <c r="G41" s="29"/>
      <c r="H41" s="28" t="n">
        <f aca="false">'[1]PHYSICAL+FINANCIAL PIVOT '!F29</f>
        <v>15059827269.6946</v>
      </c>
      <c r="I41" s="29"/>
      <c r="J41" s="5"/>
    </row>
    <row r="42" customFormat="false" ht="12.75" hidden="false" customHeight="false" outlineLevel="0" collapsed="false">
      <c r="A42" s="3"/>
      <c r="B42" s="30"/>
      <c r="C42" s="30"/>
      <c r="D42" s="31"/>
      <c r="E42" s="32"/>
      <c r="F42" s="31"/>
      <c r="G42" s="32"/>
      <c r="H42" s="31"/>
      <c r="I42" s="35"/>
      <c r="J42" s="5"/>
    </row>
    <row r="43" customFormat="false" ht="12.75" hidden="false" customHeight="false" outlineLevel="0" collapsed="false">
      <c r="A43" s="20" t="s">
        <v>8</v>
      </c>
      <c r="B43" s="21" t="s">
        <v>9</v>
      </c>
      <c r="C43" s="21"/>
      <c r="D43" s="22" t="n">
        <f aca="false">SUM(D39,D35,D31,D27,D23,D19,D15,D11)</f>
        <v>259362</v>
      </c>
      <c r="E43" s="23" t="n">
        <f aca="false">(D43/D45)*100</f>
        <v>66.4216678020273</v>
      </c>
      <c r="F43" s="22" t="n">
        <f aca="false">SUM(F39,F35,F31,F27,F23,F19,F15,F11)</f>
        <v>52016599223.3131</v>
      </c>
      <c r="G43" s="23" t="n">
        <f aca="false">(F43/F45)*100</f>
        <v>40.858803282514</v>
      </c>
      <c r="H43" s="22" t="n">
        <f aca="false">SUM(H39,H35,H31,H27,H23,H19,H15,H11)</f>
        <v>126414855564.182</v>
      </c>
      <c r="I43" s="23" t="n">
        <f aca="false">(H43/H45)*100</f>
        <v>36.2086998570952</v>
      </c>
      <c r="J43" s="34"/>
    </row>
    <row r="44" customFormat="false" ht="12.75" hidden="false" customHeight="false" outlineLevel="0" collapsed="false">
      <c r="A44" s="24"/>
      <c r="B44" s="25" t="s">
        <v>10</v>
      </c>
      <c r="C44" s="25"/>
      <c r="D44" s="26" t="n">
        <f aca="false">SUM(D40,D36,D32,D28,D24,D20,D16,D12)</f>
        <v>131116</v>
      </c>
      <c r="E44" s="27" t="n">
        <f aca="false">(D44/D45)*100</f>
        <v>33.5783321979727</v>
      </c>
      <c r="F44" s="26" t="n">
        <f aca="false">SUM(F40,F36,F32,F28,F24,F20,F16,F12)</f>
        <v>75291581742.3644</v>
      </c>
      <c r="G44" s="27" t="n">
        <f aca="false">(F44/F45)*100</f>
        <v>59.141196717486</v>
      </c>
      <c r="H44" s="26" t="n">
        <f aca="false">SUM(H40,H36,H32,H28,H24,H20,H16,H12)</f>
        <v>222713547452.505</v>
      </c>
      <c r="I44" s="27" t="n">
        <f aca="false">(H44/H45)*100</f>
        <v>63.7913001429048</v>
      </c>
      <c r="J44" s="7"/>
    </row>
    <row r="45" customFormat="false" ht="12.75" hidden="false" customHeight="false" outlineLevel="0" collapsed="false">
      <c r="A45" s="3"/>
      <c r="B45" s="3" t="s">
        <v>8</v>
      </c>
      <c r="C45" s="3"/>
      <c r="D45" s="28" t="n">
        <f aca="false">SUM(D43:D44)</f>
        <v>390478</v>
      </c>
      <c r="E45" s="29"/>
      <c r="F45" s="28" t="n">
        <f aca="false">SUM(F43:F44)</f>
        <v>127308180965.678</v>
      </c>
      <c r="G45" s="29"/>
      <c r="H45" s="28" t="n">
        <f aca="false">SUM(H43:H44)</f>
        <v>349128403016.686</v>
      </c>
      <c r="I45" s="29"/>
      <c r="J45" s="7"/>
    </row>
    <row r="46" customFormat="false" ht="12.75" hidden="false" customHeight="false" outlineLevel="0" collapsed="false">
      <c r="A46" s="36"/>
      <c r="B46" s="36"/>
      <c r="C46" s="37"/>
      <c r="D46" s="14"/>
      <c r="E46" s="14"/>
      <c r="F46" s="37"/>
      <c r="G46" s="37"/>
      <c r="H46" s="38"/>
      <c r="I46" s="37"/>
      <c r="J46" s="14"/>
    </row>
    <row r="47" customFormat="false" ht="12.75" hidden="false" customHeight="false" outlineLevel="0" collapsed="false">
      <c r="A47" s="36"/>
      <c r="B47" s="36"/>
      <c r="C47" s="37"/>
      <c r="D47" s="14"/>
      <c r="E47" s="14"/>
      <c r="F47" s="37"/>
      <c r="G47" s="37"/>
      <c r="H47" s="38"/>
      <c r="I47" s="37"/>
      <c r="J47" s="14"/>
    </row>
    <row r="48" customFormat="false" ht="12.75" hidden="false" customHeight="false" outlineLevel="0" collapsed="false">
      <c r="A48" s="36"/>
      <c r="B48" s="39"/>
      <c r="C48" s="6"/>
      <c r="D48" s="7"/>
      <c r="E48" s="7"/>
      <c r="F48" s="6"/>
      <c r="G48" s="6"/>
      <c r="H48" s="7"/>
      <c r="I48" s="6"/>
      <c r="J48" s="7"/>
    </row>
    <row r="49" customFormat="false" ht="12.75" hidden="false" customHeight="false" outlineLevel="0" collapsed="false">
      <c r="A49" s="39"/>
      <c r="B49" s="39"/>
      <c r="C49" s="6"/>
      <c r="D49" s="7"/>
      <c r="E49" s="7"/>
      <c r="F49" s="6"/>
      <c r="G49" s="6"/>
      <c r="H49" s="7"/>
      <c r="I49" s="6"/>
      <c r="J49" s="7"/>
    </row>
    <row r="50" customFormat="false" ht="12.75" hidden="false" customHeight="false" outlineLevel="0" collapsed="false">
      <c r="A50" s="3"/>
      <c r="B50" s="3"/>
      <c r="C50" s="37"/>
      <c r="D50" s="14"/>
      <c r="E50" s="14"/>
      <c r="F50" s="37"/>
      <c r="G50" s="37"/>
      <c r="H50" s="38"/>
      <c r="I50" s="37"/>
      <c r="J50" s="3"/>
    </row>
  </sheetData>
  <mergeCells count="4">
    <mergeCell ref="A1:I1"/>
    <mergeCell ref="A2:I2"/>
    <mergeCell ref="A3:I3"/>
    <mergeCell ref="A4:I4"/>
  </mergeCells>
  <printOptions headings="false" gridLines="false" gridLinesSet="true" horizontalCentered="tru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I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12.28"/>
    <col collapsed="false" customWidth="true" hidden="false" outlineLevel="0" max="3" min="3" style="0" width="4.28"/>
    <col collapsed="false" customWidth="true" hidden="false" outlineLevel="0" max="4" min="4" style="0" width="15.85"/>
    <col collapsed="false" customWidth="true" hidden="false" outlineLevel="0" max="5" min="5" style="0" width="15.41"/>
    <col collapsed="false" customWidth="true" hidden="false" outlineLevel="0" max="6" min="6" style="0" width="14.41"/>
    <col collapsed="false" customWidth="true" hidden="false" outlineLevel="0" max="7" min="7" style="0" width="18.7"/>
    <col collapsed="false" customWidth="true" hidden="false" outlineLevel="0" max="8" min="8" style="0" width="18.56"/>
    <col collapsed="false" customWidth="true" hidden="false" outlineLevel="0" max="9" min="9" style="0" width="20.28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1" t="s">
        <v>11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2" t="str">
        <f aca="false">'PHYSICAL &amp; FINANCIAL'!A3</f>
        <v>As of September 20, 2000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</row>
    <row r="6" customFormat="false" ht="12.75" hidden="false" customHeight="false" outlineLevel="0" collapsed="false">
      <c r="A6" s="8"/>
      <c r="B6" s="8"/>
      <c r="C6" s="8"/>
      <c r="G6" s="4"/>
      <c r="H6" s="5"/>
      <c r="I6" s="3"/>
    </row>
    <row r="7" customFormat="false" ht="12.75" hidden="false" customHeight="false" outlineLevel="0" collapsed="false">
      <c r="G7" s="6"/>
      <c r="H7" s="7"/>
      <c r="I7" s="3"/>
    </row>
    <row r="8" customFormat="false" ht="13.5" hidden="false" customHeight="false" outlineLevel="0" collapsed="false">
      <c r="A8" s="8"/>
      <c r="B8" s="8"/>
      <c r="C8" s="8"/>
      <c r="D8" s="8"/>
      <c r="E8" s="8"/>
      <c r="F8" s="8"/>
      <c r="G8" s="6"/>
      <c r="H8" s="8"/>
      <c r="I8" s="3"/>
    </row>
    <row r="9" customFormat="false" ht="26.25" hidden="false" customHeight="false" outlineLevel="0" collapsed="false">
      <c r="A9" s="9" t="s">
        <v>4</v>
      </c>
      <c r="B9" s="10" t="str">
        <f aca="false">'[1]FINANCIAL PIVOT'!B5</f>
        <v>REGION</v>
      </c>
      <c r="C9" s="11"/>
      <c r="D9" s="12" t="str">
        <f aca="false">'[1]FINANCIAL PIVOT'!D5</f>
        <v>DEAL COUNT</v>
      </c>
      <c r="E9" s="12" t="s">
        <v>5</v>
      </c>
      <c r="F9" s="12" t="str">
        <f aca="false">'[1]FINANCIAL PIVOT'!E5</f>
        <v>VOLUME</v>
      </c>
      <c r="G9" s="12" t="s">
        <v>6</v>
      </c>
      <c r="H9" s="13" t="str">
        <f aca="false">'[1]FINANCIAL PIVOT'!F5</f>
        <v>NOTIONAL VALUE</v>
      </c>
      <c r="I9" s="13" t="s">
        <v>7</v>
      </c>
    </row>
    <row r="10" customFormat="false" ht="12.75" hidden="false" customHeight="false" outlineLevel="0" collapsed="false">
      <c r="A10" s="15"/>
      <c r="B10" s="16"/>
      <c r="C10" s="17"/>
      <c r="D10" s="18"/>
      <c r="E10" s="18"/>
      <c r="F10" s="18"/>
      <c r="G10" s="18"/>
      <c r="H10" s="18"/>
      <c r="I10" s="19"/>
    </row>
    <row r="11" customFormat="false" ht="12.75" hidden="false" customHeight="false" outlineLevel="0" collapsed="false">
      <c r="A11" s="20" t="str">
        <f aca="false">'[1]FINANCIAL PIVOT'!B6</f>
        <v>CENTRAL</v>
      </c>
      <c r="B11" s="21" t="str">
        <f aca="false">'[1]FINANCIAL PIVOT'!C6</f>
        <v>EOL</v>
      </c>
      <c r="C11" s="21"/>
      <c r="D11" s="22" t="n">
        <f aca="false">'[1]FINANCIAL PIVOT'!D6</f>
        <v>8353</v>
      </c>
      <c r="E11" s="23" t="n">
        <f aca="false">(D11/D13)*100</f>
        <v>78.3509989682019</v>
      </c>
      <c r="F11" s="22" t="n">
        <f aca="false">'[1]FINANCIAL PIVOT'!E6</f>
        <v>7457657950</v>
      </c>
      <c r="G11" s="23" t="n">
        <f aca="false">(F11/F13)*100</f>
        <v>83.1856943460576</v>
      </c>
      <c r="H11" s="22" t="n">
        <f aca="false">'[1]FINANCIAL PIVOT'!F6</f>
        <v>3706103272.105</v>
      </c>
      <c r="I11" s="23" t="n">
        <f aca="false">(H11/H13)*100</f>
        <v>70.5741872274961</v>
      </c>
    </row>
    <row r="12" customFormat="false" ht="12.75" hidden="false" customHeight="false" outlineLevel="0" collapsed="false">
      <c r="A12" s="24"/>
      <c r="B12" s="25" t="str">
        <f aca="false">'[1]FINANCIAL PIVOT'!C7</f>
        <v>NON-EOL</v>
      </c>
      <c r="C12" s="25"/>
      <c r="D12" s="26" t="n">
        <f aca="false">'[1]FINANCIAL PIVOT'!D7</f>
        <v>2308</v>
      </c>
      <c r="E12" s="27" t="n">
        <f aca="false">(D12/D13)*100</f>
        <v>21.6490010317981</v>
      </c>
      <c r="F12" s="26" t="n">
        <f aca="false">'[1]FINANCIAL PIVOT'!E7</f>
        <v>1507414721</v>
      </c>
      <c r="G12" s="27" t="n">
        <f aca="false">(F12/F13)*100</f>
        <v>16.8143056539424</v>
      </c>
      <c r="H12" s="26" t="n">
        <f aca="false">'[1]FINANCIAL PIVOT'!F7</f>
        <v>1545254791.93953</v>
      </c>
      <c r="I12" s="27" t="n">
        <f aca="false">(H12/H13)*100</f>
        <v>29.4258127725039</v>
      </c>
    </row>
    <row r="13" customFormat="false" ht="12.75" hidden="false" customHeight="false" outlineLevel="0" collapsed="false">
      <c r="A13" s="3"/>
      <c r="B13" s="3" t="s">
        <v>8</v>
      </c>
      <c r="C13" s="3"/>
      <c r="D13" s="28" t="n">
        <f aca="false">'[1]FINANCIAL PIVOT'!D8</f>
        <v>10661</v>
      </c>
      <c r="E13" s="29"/>
      <c r="F13" s="28" t="n">
        <f aca="false">'[1]FINANCIAL PIVOT'!E8</f>
        <v>8965072671</v>
      </c>
      <c r="G13" s="29"/>
      <c r="H13" s="28" t="n">
        <f aca="false">'[1]FINANCIAL PIVOT'!F8</f>
        <v>5251358064.04453</v>
      </c>
      <c r="I13" s="29"/>
    </row>
    <row r="14" customFormat="false" ht="12.75" hidden="false" customHeight="false" outlineLevel="0" collapsed="false">
      <c r="A14" s="3"/>
      <c r="B14" s="30"/>
      <c r="C14" s="30"/>
      <c r="D14" s="31"/>
      <c r="E14" s="32"/>
      <c r="F14" s="31"/>
      <c r="G14" s="32"/>
      <c r="H14" s="31"/>
      <c r="I14" s="33"/>
    </row>
    <row r="15" customFormat="false" ht="12.75" hidden="false" customHeight="false" outlineLevel="0" collapsed="false">
      <c r="A15" s="20" t="str">
        <f aca="false">'[1]FINANCIAL PIVOT'!B9</f>
        <v>EAST</v>
      </c>
      <c r="B15" s="21" t="str">
        <f aca="false">'[1]FINANCIAL PIVOT'!C9</f>
        <v>EOL</v>
      </c>
      <c r="C15" s="21"/>
      <c r="D15" s="22" t="n">
        <f aca="false">'[1]FINANCIAL PIVOT'!D9</f>
        <v>6584</v>
      </c>
      <c r="E15" s="23" t="n">
        <f aca="false">(D15/D17)*100</f>
        <v>63.1861804222649</v>
      </c>
      <c r="F15" s="22" t="n">
        <f aca="false">'[1]FINANCIAL PIVOT'!E9</f>
        <v>3464471084</v>
      </c>
      <c r="G15" s="23" t="n">
        <f aca="false">(F15/F17)*100</f>
        <v>45.9493034842679</v>
      </c>
      <c r="H15" s="22" t="n">
        <f aca="false">'[1]FINANCIAL PIVOT'!F9</f>
        <v>2937557599.44525</v>
      </c>
      <c r="I15" s="23" t="n">
        <f aca="false">(H15/H17)*100</f>
        <v>54.5532442086338</v>
      </c>
    </row>
    <row r="16" customFormat="false" ht="12.75" hidden="false" customHeight="false" outlineLevel="0" collapsed="false">
      <c r="A16" s="24"/>
      <c r="B16" s="25" t="str">
        <f aca="false">'[1]FINANCIAL PIVOT'!C10</f>
        <v>NON-EOL</v>
      </c>
      <c r="C16" s="25"/>
      <c r="D16" s="26" t="n">
        <f aca="false">'[1]FINANCIAL PIVOT'!D10</f>
        <v>3836</v>
      </c>
      <c r="E16" s="27" t="n">
        <f aca="false">(D16/D17)*100</f>
        <v>36.8138195777351</v>
      </c>
      <c r="F16" s="26" t="n">
        <f aca="false">'[1]FINANCIAL PIVOT'!E10</f>
        <v>4075297359.25</v>
      </c>
      <c r="G16" s="27" t="n">
        <f aca="false">(F16/F17)*100</f>
        <v>54.0506965157322</v>
      </c>
      <c r="H16" s="26" t="n">
        <f aca="false">'[1]FINANCIAL PIVOT'!F10</f>
        <v>2447195666.94315</v>
      </c>
      <c r="I16" s="27" t="n">
        <f aca="false">(H16/H17)*100</f>
        <v>45.4467557913662</v>
      </c>
    </row>
    <row r="17" customFormat="false" ht="12.75" hidden="false" customHeight="false" outlineLevel="0" collapsed="false">
      <c r="A17" s="3"/>
      <c r="B17" s="3" t="s">
        <v>8</v>
      </c>
      <c r="C17" s="3"/>
      <c r="D17" s="28" t="n">
        <f aca="false">'[1]FINANCIAL PIVOT'!D11</f>
        <v>10420</v>
      </c>
      <c r="E17" s="29"/>
      <c r="F17" s="28" t="n">
        <f aca="false">'[1]FINANCIAL PIVOT'!E11</f>
        <v>7539768443.25</v>
      </c>
      <c r="G17" s="29"/>
      <c r="H17" s="28" t="n">
        <f aca="false">'[1]FINANCIAL PIVOT'!F11</f>
        <v>5384753266.3884</v>
      </c>
      <c r="I17" s="29"/>
    </row>
    <row r="18" customFormat="false" ht="12.75" hidden="false" customHeight="false" outlineLevel="0" collapsed="false">
      <c r="A18" s="3"/>
      <c r="B18" s="30"/>
      <c r="C18" s="30"/>
      <c r="D18" s="31"/>
      <c r="E18" s="32"/>
      <c r="F18" s="31"/>
      <c r="G18" s="32"/>
      <c r="H18" s="31"/>
      <c r="I18" s="33"/>
    </row>
    <row r="19" customFormat="false" ht="12.75" hidden="false" customHeight="false" outlineLevel="0" collapsed="false">
      <c r="A19" s="20" t="str">
        <f aca="false">'[1]FINANCIAL PIVOT'!B12</f>
        <v>ECC-CANADA WEST</v>
      </c>
      <c r="B19" s="21" t="str">
        <f aca="false">'[1]FINANCIAL PIVOT'!C12</f>
        <v>EOL</v>
      </c>
      <c r="C19" s="21"/>
      <c r="D19" s="22" t="n">
        <f aca="false">'[1]FINANCIAL PIVOT'!D12</f>
        <v>4004</v>
      </c>
      <c r="E19" s="23" t="n">
        <f aca="false">(D19/D21)*100</f>
        <v>59.204495046577</v>
      </c>
      <c r="F19" s="22" t="n">
        <f aca="false">'[1]FINANCIAL PIVOT'!E12</f>
        <v>2316955784.78079</v>
      </c>
      <c r="G19" s="23" t="n">
        <f aca="false">(F19/F21)*100</f>
        <v>45.5345939963446</v>
      </c>
      <c r="H19" s="22" t="n">
        <f aca="false">'[1]FINANCIAL PIVOT'!F12</f>
        <v>5404287263.9501</v>
      </c>
      <c r="I19" s="23" t="n">
        <f aca="false">(H19/H21)*100</f>
        <v>59.4769552090981</v>
      </c>
    </row>
    <row r="20" customFormat="false" ht="12.75" hidden="false" customHeight="false" outlineLevel="0" collapsed="false">
      <c r="A20" s="24"/>
      <c r="B20" s="25" t="str">
        <f aca="false">'[1]FINANCIAL PIVOT'!C13</f>
        <v>NON-EOL</v>
      </c>
      <c r="C20" s="25"/>
      <c r="D20" s="26" t="n">
        <f aca="false">'[1]FINANCIAL PIVOT'!D13</f>
        <v>2759</v>
      </c>
      <c r="E20" s="27" t="n">
        <f aca="false">(D20/D21)*100</f>
        <v>40.795504953423</v>
      </c>
      <c r="F20" s="26" t="n">
        <f aca="false">'[1]FINANCIAL PIVOT'!E13</f>
        <v>2771386026.20975</v>
      </c>
      <c r="G20" s="27" t="n">
        <f aca="false">(F20/F21)*100</f>
        <v>54.4654060036554</v>
      </c>
      <c r="H20" s="26" t="n">
        <f aca="false">'[1]FINANCIAL PIVOT'!F13</f>
        <v>3682067686.38437</v>
      </c>
      <c r="I20" s="27" t="n">
        <f aca="false">(H20/H21)*100</f>
        <v>40.5230447909019</v>
      </c>
    </row>
    <row r="21" customFormat="false" ht="12.75" hidden="false" customHeight="false" outlineLevel="0" collapsed="false">
      <c r="A21" s="3"/>
      <c r="B21" s="3" t="s">
        <v>8</v>
      </c>
      <c r="C21" s="3"/>
      <c r="D21" s="28" t="n">
        <f aca="false">'[1]FINANCIAL PIVOT'!D14</f>
        <v>6763</v>
      </c>
      <c r="E21" s="29"/>
      <c r="F21" s="28" t="n">
        <f aca="false">'[1]FINANCIAL PIVOT'!E14</f>
        <v>5088341810.99054</v>
      </c>
      <c r="G21" s="29"/>
      <c r="H21" s="28" t="n">
        <f aca="false">'[1]FINANCIAL PIVOT'!F14</f>
        <v>9086354950.33446</v>
      </c>
      <c r="I21" s="29"/>
    </row>
    <row r="22" customFormat="false" ht="12.75" hidden="false" customHeight="false" outlineLevel="0" collapsed="false">
      <c r="A22" s="3"/>
      <c r="B22" s="30"/>
      <c r="C22" s="30"/>
      <c r="D22" s="31"/>
      <c r="E22" s="32"/>
      <c r="F22" s="31"/>
      <c r="G22" s="32"/>
      <c r="H22" s="31"/>
      <c r="I22" s="33"/>
    </row>
    <row r="23" customFormat="false" ht="12.75" hidden="false" customHeight="false" outlineLevel="0" collapsed="false">
      <c r="A23" s="20" t="str">
        <f aca="false">'[1]FINANCIAL PIVOT'!B15</f>
        <v>ENA-CANADA EAST</v>
      </c>
      <c r="B23" s="21" t="str">
        <f aca="false">'[1]FINANCIAL PIVOT'!C15</f>
        <v>EOL</v>
      </c>
      <c r="C23" s="21"/>
      <c r="D23" s="22" t="n">
        <f aca="false">'[1]FINANCIAL PIVOT'!D15</f>
        <v>151</v>
      </c>
      <c r="E23" s="23" t="n">
        <f aca="false">(D23/D25)*100</f>
        <v>82.0652173913043</v>
      </c>
      <c r="F23" s="22" t="n">
        <f aca="false">'[1]FINANCIAL PIVOT'!E15</f>
        <v>49848300</v>
      </c>
      <c r="G23" s="23" t="n">
        <f aca="false">(F23/F25)*100</f>
        <v>76.4681699016541</v>
      </c>
      <c r="H23" s="22" t="n">
        <f aca="false">'[1]FINANCIAL PIVOT'!F15</f>
        <v>77863531.8369555</v>
      </c>
      <c r="I23" s="23" t="n">
        <f aca="false">(H23/H25)*100</f>
        <v>63.3921293500728</v>
      </c>
    </row>
    <row r="24" customFormat="false" ht="12.75" hidden="false" customHeight="false" outlineLevel="0" collapsed="false">
      <c r="A24" s="24"/>
      <c r="B24" s="25" t="str">
        <f aca="false">'[1]FINANCIAL PIVOT'!C16</f>
        <v>NON-EOL</v>
      </c>
      <c r="C24" s="25"/>
      <c r="D24" s="26" t="n">
        <f aca="false">'[1]FINANCIAL PIVOT'!D16</f>
        <v>33</v>
      </c>
      <c r="E24" s="27" t="n">
        <f aca="false">(D24/D25)*100</f>
        <v>17.9347826086957</v>
      </c>
      <c r="F24" s="26" t="n">
        <f aca="false">'[1]FINANCIAL PIVOT'!E16</f>
        <v>15340000</v>
      </c>
      <c r="G24" s="27" t="n">
        <f aca="false">(F24/F25)*100</f>
        <v>23.5318300983459</v>
      </c>
      <c r="H24" s="26" t="n">
        <f aca="false">'[1]FINANCIAL PIVOT'!F16</f>
        <v>44964858.115</v>
      </c>
      <c r="I24" s="27" t="n">
        <f aca="false">(H24/H25)*100</f>
        <v>36.6078706499272</v>
      </c>
    </row>
    <row r="25" customFormat="false" ht="12.75" hidden="false" customHeight="false" outlineLevel="0" collapsed="false">
      <c r="A25" s="3"/>
      <c r="B25" s="3" t="s">
        <v>8</v>
      </c>
      <c r="C25" s="3"/>
      <c r="D25" s="28" t="n">
        <f aca="false">'[1]FINANCIAL PIVOT'!D17</f>
        <v>184</v>
      </c>
      <c r="E25" s="29"/>
      <c r="F25" s="28" t="n">
        <f aca="false">'[1]FINANCIAL PIVOT'!E17</f>
        <v>65188300</v>
      </c>
      <c r="G25" s="29"/>
      <c r="H25" s="28" t="n">
        <f aca="false">'[1]FINANCIAL PIVOT'!F17</f>
        <v>122828389.951956</v>
      </c>
      <c r="I25" s="29"/>
    </row>
    <row r="26" customFormat="false" ht="12.75" hidden="false" customHeight="false" outlineLevel="0" collapsed="false">
      <c r="A26" s="3"/>
      <c r="B26" s="30"/>
      <c r="C26" s="30"/>
      <c r="D26" s="31"/>
      <c r="E26" s="32"/>
      <c r="F26" s="31"/>
      <c r="G26" s="32"/>
      <c r="H26" s="31"/>
      <c r="I26" s="35"/>
    </row>
    <row r="27" customFormat="false" ht="12.75" hidden="false" customHeight="false" outlineLevel="0" collapsed="false">
      <c r="A27" s="20" t="str">
        <f aca="false">'[1]FINANCIAL PIVOT'!B18</f>
        <v>G-DAILY-EST</v>
      </c>
      <c r="B27" s="21" t="str">
        <f aca="false">'[1]FINANCIAL PIVOT'!C18</f>
        <v>EOL</v>
      </c>
      <c r="C27" s="21"/>
      <c r="D27" s="22" t="n">
        <f aca="false">'[1]FINANCIAL PIVOT'!D18</f>
        <v>9020</v>
      </c>
      <c r="E27" s="23" t="n">
        <f aca="false">(D27/D29)*100</f>
        <v>74.9231663759449</v>
      </c>
      <c r="F27" s="22" t="n">
        <f aca="false">'[1]FINANCIAL PIVOT'!E18</f>
        <v>1945364882</v>
      </c>
      <c r="G27" s="23" t="n">
        <f aca="false">(F27/F29)*100</f>
        <v>64.4051586002777</v>
      </c>
      <c r="H27" s="22" t="n">
        <f aca="false">'[1]FINANCIAL PIVOT'!F18</f>
        <v>7233656661.29038</v>
      </c>
      <c r="I27" s="23" t="n">
        <f aca="false">(H27/H29)*100</f>
        <v>66.7702163748126</v>
      </c>
    </row>
    <row r="28" customFormat="false" ht="12.75" hidden="false" customHeight="false" outlineLevel="0" collapsed="false">
      <c r="A28" s="24"/>
      <c r="B28" s="25" t="str">
        <f aca="false">'[1]FINANCIAL PIVOT'!C19</f>
        <v>NON-EOL</v>
      </c>
      <c r="C28" s="25"/>
      <c r="D28" s="26" t="n">
        <f aca="false">'[1]FINANCIAL PIVOT'!D19</f>
        <v>3019</v>
      </c>
      <c r="E28" s="27" t="n">
        <f aca="false">(D28/D29)*100</f>
        <v>25.0768336240552</v>
      </c>
      <c r="F28" s="26" t="n">
        <f aca="false">'[1]FINANCIAL PIVOT'!E19</f>
        <v>1075146089.914</v>
      </c>
      <c r="G28" s="27" t="n">
        <f aca="false">(F28/F29)*100</f>
        <v>35.5948413997223</v>
      </c>
      <c r="H28" s="26" t="n">
        <f aca="false">'[1]FINANCIAL PIVOT'!F19</f>
        <v>3600000999.31157</v>
      </c>
      <c r="I28" s="27" t="n">
        <f aca="false">(H28/H29)*100</f>
        <v>33.2297836251875</v>
      </c>
    </row>
    <row r="29" customFormat="false" ht="12.75" hidden="false" customHeight="false" outlineLevel="0" collapsed="false">
      <c r="A29" s="3"/>
      <c r="B29" s="3" t="s">
        <v>8</v>
      </c>
      <c r="C29" s="3"/>
      <c r="D29" s="28" t="n">
        <f aca="false">'[1]FINANCIAL PIVOT'!D20</f>
        <v>12039</v>
      </c>
      <c r="E29" s="29"/>
      <c r="F29" s="28" t="n">
        <f aca="false">'[1]FINANCIAL PIVOT'!E20</f>
        <v>3020510971.914</v>
      </c>
      <c r="G29" s="29"/>
      <c r="H29" s="28" t="n">
        <f aca="false">'[1]FINANCIAL PIVOT'!F20</f>
        <v>10833657660.602</v>
      </c>
      <c r="I29" s="29"/>
    </row>
    <row r="30" customFormat="false" ht="12.75" hidden="false" customHeight="false" outlineLevel="0" collapsed="false">
      <c r="A30" s="3"/>
      <c r="B30" s="30"/>
      <c r="C30" s="30"/>
      <c r="D30" s="31"/>
      <c r="E30" s="32"/>
      <c r="F30" s="31"/>
      <c r="G30" s="32"/>
      <c r="H30" s="31"/>
      <c r="I30" s="33"/>
    </row>
    <row r="31" customFormat="false" ht="12.75" hidden="false" customHeight="false" outlineLevel="0" collapsed="false">
      <c r="A31" s="20" t="str">
        <f aca="false">'[1]FINANCIAL PIVOT'!B21</f>
        <v>NG-PRICE</v>
      </c>
      <c r="B31" s="21" t="str">
        <f aca="false">'[1]FINANCIAL PIVOT'!C21</f>
        <v>EOL</v>
      </c>
      <c r="C31" s="21"/>
      <c r="D31" s="22" t="n">
        <f aca="false">'[1]FINANCIAL PIVOT'!D21</f>
        <v>52992</v>
      </c>
      <c r="E31" s="23" t="n">
        <f aca="false">(D31/D33)*100</f>
        <v>56.8083874702515</v>
      </c>
      <c r="F31" s="22" t="n">
        <f aca="false">'[1]FINANCIAL PIVOT'!E21</f>
        <v>21210311912</v>
      </c>
      <c r="G31" s="23" t="n">
        <f aca="false">(F31/F33)*100</f>
        <v>31.9042729657881</v>
      </c>
      <c r="H31" s="22" t="n">
        <f aca="false">'[1]FINANCIAL PIVOT'!F21</f>
        <v>82919647583.8</v>
      </c>
      <c r="I31" s="23" t="n">
        <f aca="false">(H31/H33)*100</f>
        <v>33.6844147145845</v>
      </c>
    </row>
    <row r="32" customFormat="false" ht="12.75" hidden="false" customHeight="false" outlineLevel="0" collapsed="false">
      <c r="A32" s="24"/>
      <c r="B32" s="25" t="str">
        <f aca="false">'[1]FINANCIAL PIVOT'!C22</f>
        <v>NON-EOL</v>
      </c>
      <c r="C32" s="25"/>
      <c r="D32" s="26" t="n">
        <f aca="false">'[1]FINANCIAL PIVOT'!D22</f>
        <v>40290</v>
      </c>
      <c r="E32" s="27" t="n">
        <f aca="false">(D32/D33)*100</f>
        <v>43.1916125297485</v>
      </c>
      <c r="F32" s="26" t="n">
        <f aca="false">'[1]FINANCIAL PIVOT'!E22</f>
        <v>45270789019.98</v>
      </c>
      <c r="G32" s="27" t="n">
        <f aca="false">(F32/F33)*100</f>
        <v>68.0957270342119</v>
      </c>
      <c r="H32" s="26" t="n">
        <f aca="false">'[1]FINANCIAL PIVOT'!F22</f>
        <v>163246563960.609</v>
      </c>
      <c r="I32" s="27" t="n">
        <f aca="false">(H32/H33)*100</f>
        <v>66.3155852854155</v>
      </c>
    </row>
    <row r="33" customFormat="false" ht="12.75" hidden="false" customHeight="false" outlineLevel="0" collapsed="false">
      <c r="A33" s="3"/>
      <c r="B33" s="3" t="s">
        <v>8</v>
      </c>
      <c r="C33" s="3"/>
      <c r="D33" s="28" t="n">
        <f aca="false">'[1]FINANCIAL PIVOT'!D23</f>
        <v>93282</v>
      </c>
      <c r="E33" s="29"/>
      <c r="F33" s="28" t="n">
        <f aca="false">'[1]FINANCIAL PIVOT'!E23</f>
        <v>66481100931.98</v>
      </c>
      <c r="G33" s="29"/>
      <c r="H33" s="28" t="n">
        <f aca="false">'[1]FINANCIAL PIVOT'!F23</f>
        <v>246166211544.409</v>
      </c>
      <c r="I33" s="29"/>
    </row>
    <row r="34" customFormat="false" ht="12.75" hidden="false" customHeight="false" outlineLevel="0" collapsed="false">
      <c r="A34" s="3"/>
      <c r="B34" s="30"/>
      <c r="C34" s="30"/>
      <c r="D34" s="31"/>
      <c r="E34" s="32"/>
      <c r="F34" s="31"/>
      <c r="G34" s="32"/>
      <c r="H34" s="31"/>
      <c r="I34" s="33"/>
    </row>
    <row r="35" customFormat="false" ht="12.75" hidden="false" customHeight="false" outlineLevel="0" collapsed="false">
      <c r="A35" s="20" t="str">
        <f aca="false">'[1]FINANCIAL PIVOT'!B24</f>
        <v>TEXAS</v>
      </c>
      <c r="B35" s="21" t="str">
        <f aca="false">'[1]FINANCIAL PIVOT'!C24</f>
        <v>EOL</v>
      </c>
      <c r="C35" s="21"/>
      <c r="D35" s="22" t="n">
        <f aca="false">'[1]FINANCIAL PIVOT'!D24</f>
        <v>4229</v>
      </c>
      <c r="E35" s="23" t="n">
        <f aca="false">(D35/D37)*100</f>
        <v>57.0253505933118</v>
      </c>
      <c r="F35" s="22" t="n">
        <f aca="false">'[1]FINANCIAL PIVOT'!E24</f>
        <v>1520486500</v>
      </c>
      <c r="G35" s="23" t="n">
        <f aca="false">(F35/F37)*100</f>
        <v>40.0995449541827</v>
      </c>
      <c r="H35" s="22" t="n">
        <f aca="false">'[1]FINANCIAL PIVOT'!F24</f>
        <v>1734264164.2955</v>
      </c>
      <c r="I35" s="23" t="n">
        <f aca="false">(H35/H37)*100</f>
        <v>55.8939088973498</v>
      </c>
    </row>
    <row r="36" customFormat="false" ht="12.75" hidden="false" customHeight="false" outlineLevel="0" collapsed="false">
      <c r="A36" s="24"/>
      <c r="B36" s="25" t="str">
        <f aca="false">'[1]FINANCIAL PIVOT'!C25</f>
        <v>NON-EOL</v>
      </c>
      <c r="C36" s="25"/>
      <c r="D36" s="26" t="n">
        <f aca="false">'[1]FINANCIAL PIVOT'!D25</f>
        <v>3187</v>
      </c>
      <c r="E36" s="27" t="n">
        <f aca="false">(D36/D37)*100</f>
        <v>42.9746494066882</v>
      </c>
      <c r="F36" s="26" t="n">
        <f aca="false">'[1]FINANCIAL PIVOT'!E25</f>
        <v>2271293436</v>
      </c>
      <c r="G36" s="27" t="n">
        <f aca="false">(F36/F37)*100</f>
        <v>59.9004550458173</v>
      </c>
      <c r="H36" s="26" t="n">
        <f aca="false">'[1]FINANCIAL PIVOT'!F25</f>
        <v>1368514293.15772</v>
      </c>
      <c r="I36" s="27" t="n">
        <f aca="false">(H36/H37)*100</f>
        <v>44.1060911026502</v>
      </c>
    </row>
    <row r="37" customFormat="false" ht="12.75" hidden="false" customHeight="false" outlineLevel="0" collapsed="false">
      <c r="A37" s="3"/>
      <c r="B37" s="3" t="s">
        <v>8</v>
      </c>
      <c r="C37" s="3"/>
      <c r="D37" s="28" t="n">
        <f aca="false">'[1]FINANCIAL PIVOT'!D26</f>
        <v>7416</v>
      </c>
      <c r="E37" s="29"/>
      <c r="F37" s="28" t="n">
        <f aca="false">'[1]FINANCIAL PIVOT'!E26</f>
        <v>3791779936</v>
      </c>
      <c r="G37" s="29"/>
      <c r="H37" s="28" t="n">
        <f aca="false">'[1]FINANCIAL PIVOT'!F26</f>
        <v>3102778457.45322</v>
      </c>
      <c r="I37" s="29"/>
    </row>
    <row r="38" customFormat="false" ht="12.75" hidden="false" customHeight="false" outlineLevel="0" collapsed="false">
      <c r="A38" s="3"/>
      <c r="B38" s="30"/>
      <c r="C38" s="30"/>
      <c r="D38" s="31"/>
      <c r="E38" s="32"/>
      <c r="F38" s="31"/>
      <c r="G38" s="32"/>
      <c r="H38" s="31"/>
      <c r="I38" s="35"/>
    </row>
    <row r="39" customFormat="false" ht="12.75" hidden="false" customHeight="false" outlineLevel="0" collapsed="false">
      <c r="A39" s="20" t="str">
        <f aca="false">'[1]FINANCIAL PIVOT'!B27</f>
        <v>WEST</v>
      </c>
      <c r="B39" s="21" t="str">
        <f aca="false">'[1]FINANCIAL PIVOT'!C27</f>
        <v>EOL</v>
      </c>
      <c r="C39" s="21"/>
      <c r="D39" s="22" t="n">
        <f aca="false">'[1]FINANCIAL PIVOT'!D27</f>
        <v>19169</v>
      </c>
      <c r="E39" s="23" t="n">
        <f aca="false">(D39/D41)*100</f>
        <v>69.6193796760369</v>
      </c>
      <c r="F39" s="22" t="n">
        <f aca="false">'[1]FINANCIAL PIVOT'!E27</f>
        <v>8887836600</v>
      </c>
      <c r="G39" s="23" t="n">
        <f aca="false">(F39/F41)*100</f>
        <v>58.9099111602215</v>
      </c>
      <c r="H39" s="22" t="n">
        <f aca="false">'[1]FINANCIAL PIVOT'!F27</f>
        <v>3941722129.4947</v>
      </c>
      <c r="I39" s="23" t="n">
        <f aca="false">(H39/H41)*100</f>
        <v>50.7067769621855</v>
      </c>
    </row>
    <row r="40" customFormat="false" ht="12.75" hidden="false" customHeight="false" outlineLevel="0" collapsed="false">
      <c r="A40" s="24"/>
      <c r="B40" s="25" t="str">
        <f aca="false">'[1]FINANCIAL PIVOT'!C28</f>
        <v>NON-EOL</v>
      </c>
      <c r="C40" s="25"/>
      <c r="D40" s="26" t="n">
        <f aca="false">'[1]FINANCIAL PIVOT'!D28</f>
        <v>8365</v>
      </c>
      <c r="E40" s="27" t="n">
        <f aca="false">(D40/D41)*100</f>
        <v>30.3806203239631</v>
      </c>
      <c r="F40" s="26" t="n">
        <f aca="false">'[1]FINANCIAL PIVOT'!E28</f>
        <v>6199330270.48996</v>
      </c>
      <c r="G40" s="27" t="n">
        <f aca="false">(F40/F41)*100</f>
        <v>41.0900888397785</v>
      </c>
      <c r="H40" s="26" t="n">
        <f aca="false">'[1]FINANCIAL PIVOT'!F28</f>
        <v>3831838655.9487</v>
      </c>
      <c r="I40" s="27" t="n">
        <f aca="false">(H40/H41)*100</f>
        <v>49.2932230378145</v>
      </c>
    </row>
    <row r="41" customFormat="false" ht="12.75" hidden="false" customHeight="false" outlineLevel="0" collapsed="false">
      <c r="A41" s="3"/>
      <c r="B41" s="3" t="s">
        <v>8</v>
      </c>
      <c r="C41" s="3"/>
      <c r="D41" s="28" t="n">
        <f aca="false">'[1]FINANCIAL PIVOT'!D29</f>
        <v>27534</v>
      </c>
      <c r="E41" s="29"/>
      <c r="F41" s="28" t="n">
        <f aca="false">'[1]FINANCIAL PIVOT'!E29</f>
        <v>15087166870.49</v>
      </c>
      <c r="G41" s="29"/>
      <c r="H41" s="28" t="n">
        <f aca="false">'[1]FINANCIAL PIVOT'!F29</f>
        <v>7773560785.4434</v>
      </c>
      <c r="I41" s="29"/>
    </row>
    <row r="42" customFormat="false" ht="12.75" hidden="false" customHeight="false" outlineLevel="0" collapsed="false">
      <c r="A42" s="3"/>
      <c r="B42" s="30"/>
      <c r="C42" s="30"/>
      <c r="D42" s="31"/>
      <c r="E42" s="40"/>
      <c r="F42" s="31"/>
      <c r="G42" s="32"/>
      <c r="H42" s="31"/>
      <c r="I42" s="33"/>
    </row>
    <row r="43" customFormat="false" ht="12.75" hidden="false" customHeight="false" outlineLevel="0" collapsed="false">
      <c r="A43" s="20" t="s">
        <v>8</v>
      </c>
      <c r="B43" s="21" t="s">
        <v>9</v>
      </c>
      <c r="C43" s="21"/>
      <c r="D43" s="22" t="n">
        <f aca="false">SUM(D39,D35,D31,D27,D23,D19,D15,D11)</f>
        <v>104502</v>
      </c>
      <c r="E43" s="23" t="n">
        <f aca="false">(D43/D45)*100</f>
        <v>62.0930605648281</v>
      </c>
      <c r="F43" s="22" t="n">
        <f aca="false">SUM(F39,F35,F31,F27,F23,F19,F15,F11)</f>
        <v>46852933012.7808</v>
      </c>
      <c r="G43" s="23" t="n">
        <f aca="false">(F43/F45)*100</f>
        <v>42.57850657053</v>
      </c>
      <c r="H43" s="22" t="n">
        <f aca="false">SUM(H39,H35,H31,H27,H23,H19,H15,H11)</f>
        <v>107955102206.218</v>
      </c>
      <c r="I43" s="23" t="n">
        <f aca="false">(H43/H45)*100</f>
        <v>37.5206931133362</v>
      </c>
    </row>
    <row r="44" customFormat="false" ht="12.75" hidden="false" customHeight="false" outlineLevel="0" collapsed="false">
      <c r="A44" s="24"/>
      <c r="B44" s="25" t="s">
        <v>10</v>
      </c>
      <c r="C44" s="25"/>
      <c r="D44" s="26" t="n">
        <f aca="false">SUM(D40,D36,D32,D28,D24,D20,D16,D12)</f>
        <v>63797</v>
      </c>
      <c r="E44" s="27" t="n">
        <f aca="false">(D44/D45)*100</f>
        <v>37.9069394351719</v>
      </c>
      <c r="F44" s="26" t="n">
        <f aca="false">SUM(F40,F36,F32,F28,F24,F20,F16,F12)</f>
        <v>63185996922.8437</v>
      </c>
      <c r="G44" s="27" t="n">
        <f aca="false">(F44/F45)*100</f>
        <v>57.42149342947</v>
      </c>
      <c r="H44" s="26" t="n">
        <f aca="false">SUM(H40,H36,H32,H28,H24,H20,H16,H12)</f>
        <v>179766400912.409</v>
      </c>
      <c r="I44" s="27" t="n">
        <f aca="false">(H44/H45)*100</f>
        <v>62.4793068866639</v>
      </c>
    </row>
    <row r="45" customFormat="false" ht="12.75" hidden="false" customHeight="false" outlineLevel="0" collapsed="false">
      <c r="A45" s="3"/>
      <c r="B45" s="3" t="s">
        <v>8</v>
      </c>
      <c r="C45" s="3"/>
      <c r="D45" s="28" t="n">
        <f aca="false">SUM(D43:D44)</f>
        <v>168299</v>
      </c>
      <c r="E45" s="29"/>
      <c r="F45" s="28" t="n">
        <f aca="false">SUM(F43:F44)</f>
        <v>110038929935.624</v>
      </c>
      <c r="G45" s="29"/>
      <c r="H45" s="28" t="n">
        <f aca="false">SUM(H43:H44)</f>
        <v>287721503118.627</v>
      </c>
      <c r="I45" s="29"/>
    </row>
  </sheetData>
  <mergeCells count="4">
    <mergeCell ref="A1:I1"/>
    <mergeCell ref="A2:I2"/>
    <mergeCell ref="A3:I3"/>
    <mergeCell ref="A4:I4"/>
  </mergeCells>
  <printOptions headings="false" gridLines="false" gridLinesSet="true" horizontalCentered="true" verticalCentered="false"/>
  <pageMargins left="0.5" right="0.5" top="0.984027777777778" bottom="0.984027777777778" header="0.511811023622047" footer="0.511811023622047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I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12.28"/>
    <col collapsed="false" customWidth="true" hidden="false" outlineLevel="0" max="3" min="3" style="0" width="5.85"/>
    <col collapsed="false" customWidth="true" hidden="false" outlineLevel="0" max="5" min="4" style="0" width="15.85"/>
    <col collapsed="false" customWidth="true" hidden="false" outlineLevel="0" max="7" min="6" style="0" width="15.41"/>
    <col collapsed="false" customWidth="true" hidden="false" outlineLevel="0" max="8" min="8" style="0" width="19.56"/>
    <col collapsed="false" customWidth="true" hidden="false" outlineLevel="0" max="9" min="9" style="0" width="19.99"/>
    <col collapsed="false" customWidth="true" hidden="false" outlineLevel="0" max="10" min="10" style="0" width="18.56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1" t="s">
        <v>12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2" t="str">
        <f aca="false">'PHYSICAL &amp; FINANCIAL'!A3</f>
        <v>As of September 20, 2000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</row>
    <row r="6" customFormat="false" ht="12.75" hidden="false" customHeight="false" outlineLevel="0" collapsed="false">
      <c r="A6" s="8"/>
      <c r="B6" s="8"/>
      <c r="I6" s="4"/>
      <c r="J6" s="5"/>
    </row>
    <row r="7" customFormat="false" ht="12.75" hidden="false" customHeight="false" outlineLevel="0" collapsed="false">
      <c r="I7" s="6"/>
      <c r="J7" s="7"/>
    </row>
    <row r="8" customFormat="false" ht="13.5" hidden="false" customHeight="false" outlineLevel="0" collapsed="false">
      <c r="A8" s="8"/>
      <c r="B8" s="8"/>
      <c r="C8" s="8"/>
      <c r="D8" s="8"/>
      <c r="E8" s="8"/>
      <c r="F8" s="8"/>
      <c r="G8" s="8"/>
      <c r="H8" s="8"/>
      <c r="I8" s="6"/>
      <c r="J8" s="7"/>
    </row>
    <row r="9" customFormat="false" ht="26.25" hidden="false" customHeight="false" outlineLevel="0" collapsed="false">
      <c r="A9" s="9" t="s">
        <v>4</v>
      </c>
      <c r="B9" s="10" t="str">
        <f aca="false">'[1]PHYSICAL PIVOT'!B5</f>
        <v>REGION</v>
      </c>
      <c r="C9" s="11"/>
      <c r="D9" s="12" t="str">
        <f aca="false">'[1]PHYSICAL PIVOT'!D5</f>
        <v>DEAL COUNT</v>
      </c>
      <c r="E9" s="12" t="s">
        <v>5</v>
      </c>
      <c r="F9" s="12" t="str">
        <f aca="false">'[1]PHYSICAL PIVOT'!E5</f>
        <v>VOLUME</v>
      </c>
      <c r="G9" s="12" t="s">
        <v>6</v>
      </c>
      <c r="H9" s="13" t="str">
        <f aca="false">'[1]PHYSICAL PIVOT'!F5</f>
        <v>NOTIONAL VALUE</v>
      </c>
      <c r="I9" s="13" t="s">
        <v>7</v>
      </c>
      <c r="J9" s="14"/>
    </row>
    <row r="10" customFormat="false" ht="12.75" hidden="false" customHeight="false" outlineLevel="0" collapsed="false">
      <c r="A10" s="15"/>
      <c r="B10" s="16"/>
      <c r="C10" s="17"/>
      <c r="D10" s="18"/>
      <c r="E10" s="18"/>
      <c r="F10" s="18"/>
      <c r="G10" s="18"/>
      <c r="H10" s="18"/>
      <c r="I10" s="19"/>
      <c r="J10" s="14"/>
    </row>
    <row r="11" customFormat="false" ht="12.75" hidden="false" customHeight="false" outlineLevel="0" collapsed="false">
      <c r="A11" s="20" t="str">
        <f aca="false">'[1]PHYSICAL PIVOT'!B6</f>
        <v>CENTRAL</v>
      </c>
      <c r="B11" s="21" t="str">
        <f aca="false">'[1]PHYSICAL PIVOT'!C6</f>
        <v>EOL</v>
      </c>
      <c r="C11" s="21"/>
      <c r="D11" s="22" t="n">
        <f aca="false">'[1]PHYSICAL PIVOT'!D6</f>
        <v>52442</v>
      </c>
      <c r="E11" s="23" t="n">
        <f aca="false">(D11/D13)*100</f>
        <v>80.6266623618222</v>
      </c>
      <c r="F11" s="22" t="n">
        <f aca="false">'[1]PHYSICAL PIVOT'!E6</f>
        <v>822342813</v>
      </c>
      <c r="G11" s="23" t="n">
        <f aca="false">(F11/F13)*100</f>
        <v>32.3622141962009</v>
      </c>
      <c r="H11" s="22" t="n">
        <f aca="false">'[1]PHYSICAL PIVOT'!F6</f>
        <v>2949295138.00276</v>
      </c>
      <c r="I11" s="23" t="n">
        <f aca="false">(H11/H13)*100</f>
        <v>31.9127685518007</v>
      </c>
      <c r="J11" s="7"/>
    </row>
    <row r="12" customFormat="false" ht="12.75" hidden="false" customHeight="false" outlineLevel="0" collapsed="false">
      <c r="A12" s="24"/>
      <c r="B12" s="25" t="str">
        <f aca="false">'[1]PHYSICAL PIVOT'!C7</f>
        <v>NON-EOL</v>
      </c>
      <c r="C12" s="25"/>
      <c r="D12" s="26" t="n">
        <f aca="false">'[1]PHYSICAL PIVOT'!D7</f>
        <v>12601</v>
      </c>
      <c r="E12" s="27" t="n">
        <f aca="false">(D12/D13)*100</f>
        <v>19.3733376381778</v>
      </c>
      <c r="F12" s="26" t="n">
        <f aca="false">'[1]PHYSICAL PIVOT'!E7</f>
        <v>1718715743.79225</v>
      </c>
      <c r="G12" s="27" t="n">
        <f aca="false">(F12/F13)*100</f>
        <v>67.6377858037991</v>
      </c>
      <c r="H12" s="26" t="n">
        <f aca="false">'[1]PHYSICAL PIVOT'!F7</f>
        <v>6292444992.48913</v>
      </c>
      <c r="I12" s="27" t="n">
        <f aca="false">(H12/H13)*100</f>
        <v>68.0872314481993</v>
      </c>
      <c r="J12" s="7"/>
    </row>
    <row r="13" customFormat="false" ht="12.75" hidden="false" customHeight="false" outlineLevel="0" collapsed="false">
      <c r="A13" s="3"/>
      <c r="B13" s="3" t="s">
        <v>8</v>
      </c>
      <c r="C13" s="3"/>
      <c r="D13" s="28" t="n">
        <f aca="false">'[1]PHYSICAL PIVOT'!D8</f>
        <v>65043</v>
      </c>
      <c r="E13" s="29"/>
      <c r="F13" s="28" t="n">
        <f aca="false">'[1]PHYSICAL PIVOT'!E8</f>
        <v>2541058556.79225</v>
      </c>
      <c r="G13" s="29"/>
      <c r="H13" s="28" t="n">
        <f aca="false">'[1]PHYSICAL PIVOT'!F8</f>
        <v>9241740130.49189</v>
      </c>
      <c r="I13" s="29"/>
      <c r="J13" s="7"/>
    </row>
    <row r="14" customFormat="false" ht="12.75" hidden="false" customHeight="false" outlineLevel="0" collapsed="false">
      <c r="A14" s="3"/>
      <c r="B14" s="30"/>
      <c r="C14" s="30"/>
      <c r="D14" s="31"/>
      <c r="E14" s="32"/>
      <c r="F14" s="31"/>
      <c r="G14" s="32"/>
      <c r="H14" s="31"/>
      <c r="I14" s="33"/>
      <c r="J14" s="7"/>
    </row>
    <row r="15" customFormat="false" ht="12.75" hidden="false" customHeight="false" outlineLevel="0" collapsed="false">
      <c r="A15" s="20" t="str">
        <f aca="false">'[1]PHYSICAL PIVOT'!B9</f>
        <v>EAST</v>
      </c>
      <c r="B15" s="21" t="str">
        <f aca="false">'[1]PHYSICAL PIVOT'!C9</f>
        <v>EOL</v>
      </c>
      <c r="C15" s="21"/>
      <c r="D15" s="22" t="n">
        <f aca="false">'[1]PHYSICAL PIVOT'!D9</f>
        <v>35992</v>
      </c>
      <c r="E15" s="23" t="n">
        <f aca="false">(D15/D17)*100</f>
        <v>61.0603104589024</v>
      </c>
      <c r="F15" s="22" t="n">
        <f aca="false">'[1]PHYSICAL PIVOT'!E9</f>
        <v>1041479252</v>
      </c>
      <c r="G15" s="23" t="n">
        <f aca="false">(F15/F17)*100</f>
        <v>19.918562564873</v>
      </c>
      <c r="H15" s="22" t="n">
        <f aca="false">'[1]PHYSICAL PIVOT'!F9</f>
        <v>4249239616.3841</v>
      </c>
      <c r="I15" s="23" t="n">
        <f aca="false">(H15/H17)*100</f>
        <v>22.8920812789848</v>
      </c>
      <c r="J15" s="5"/>
    </row>
    <row r="16" customFormat="false" ht="12.75" hidden="false" customHeight="false" outlineLevel="0" collapsed="false">
      <c r="A16" s="24"/>
      <c r="B16" s="25" t="str">
        <f aca="false">'[1]PHYSICAL PIVOT'!C10</f>
        <v>NON-EOL</v>
      </c>
      <c r="C16" s="25"/>
      <c r="D16" s="26" t="n">
        <f aca="false">'[1]PHYSICAL PIVOT'!D10</f>
        <v>22953</v>
      </c>
      <c r="E16" s="27" t="n">
        <f aca="false">(D16/D17)*100</f>
        <v>38.9396895410976</v>
      </c>
      <c r="F16" s="26" t="n">
        <f aca="false">'[1]PHYSICAL PIVOT'!E10</f>
        <v>4187207550.11233</v>
      </c>
      <c r="G16" s="27" t="n">
        <f aca="false">(F16/F17)*100</f>
        <v>80.0814374351271</v>
      </c>
      <c r="H16" s="26" t="n">
        <f aca="false">'[1]PHYSICAL PIVOT'!F10</f>
        <v>14312810572.9316</v>
      </c>
      <c r="I16" s="27" t="n">
        <f aca="false">(H16/H17)*100</f>
        <v>77.1079187210152</v>
      </c>
      <c r="J16" s="34"/>
    </row>
    <row r="17" customFormat="false" ht="12.75" hidden="false" customHeight="false" outlineLevel="0" collapsed="false">
      <c r="A17" s="3"/>
      <c r="B17" s="3" t="s">
        <v>8</v>
      </c>
      <c r="C17" s="3"/>
      <c r="D17" s="28" t="n">
        <f aca="false">'[1]PHYSICAL PIVOT'!D11</f>
        <v>58945</v>
      </c>
      <c r="E17" s="29"/>
      <c r="F17" s="28" t="n">
        <f aca="false">'[1]PHYSICAL PIVOT'!E11</f>
        <v>5228686802.11233</v>
      </c>
      <c r="G17" s="29"/>
      <c r="H17" s="28" t="n">
        <f aca="false">'[1]PHYSICAL PIVOT'!F11</f>
        <v>18562050189.3157</v>
      </c>
      <c r="I17" s="29"/>
      <c r="J17" s="7"/>
    </row>
    <row r="18" customFormat="false" ht="12.75" hidden="false" customHeight="false" outlineLevel="0" collapsed="false">
      <c r="A18" s="3"/>
      <c r="B18" s="30"/>
      <c r="C18" s="30"/>
      <c r="D18" s="31"/>
      <c r="E18" s="32"/>
      <c r="F18" s="31"/>
      <c r="G18" s="32"/>
      <c r="H18" s="31"/>
      <c r="I18" s="33"/>
      <c r="J18" s="7"/>
    </row>
    <row r="19" customFormat="false" ht="12.75" hidden="false" customHeight="false" outlineLevel="0" collapsed="false">
      <c r="A19" s="20" t="str">
        <f aca="false">'[1]PHYSICAL PIVOT'!B12</f>
        <v>ECC-CANADA WEST</v>
      </c>
      <c r="B19" s="21" t="str">
        <f aca="false">'[1]PHYSICAL PIVOT'!C12</f>
        <v>EOL</v>
      </c>
      <c r="C19" s="21"/>
      <c r="D19" s="22" t="n">
        <f aca="false">'[1]PHYSICAL PIVOT'!D12</f>
        <v>33186</v>
      </c>
      <c r="E19" s="23" t="n">
        <f aca="false">(D19/D21)*100</f>
        <v>72.002603601649</v>
      </c>
      <c r="F19" s="22" t="n">
        <f aca="false">'[1]PHYSICAL PIVOT'!E12</f>
        <v>2524448961.52134</v>
      </c>
      <c r="G19" s="23" t="n">
        <f aca="false">(F19/F21)*100</f>
        <v>59.5207786700435</v>
      </c>
      <c r="H19" s="22" t="n">
        <f aca="false">'[1]PHYSICAL PIVOT'!F12</f>
        <v>8197554226.68832</v>
      </c>
      <c r="I19" s="23" t="n">
        <f aca="false">(H19/H21)*100</f>
        <v>59.5314163300553</v>
      </c>
      <c r="J19" s="7"/>
    </row>
    <row r="20" customFormat="false" ht="12.75" hidden="false" customHeight="false" outlineLevel="0" collapsed="false">
      <c r="A20" s="24"/>
      <c r="B20" s="25" t="str">
        <f aca="false">'[1]PHYSICAL PIVOT'!C13</f>
        <v>NON-EOL</v>
      </c>
      <c r="C20" s="25"/>
      <c r="D20" s="26" t="n">
        <f aca="false">'[1]PHYSICAL PIVOT'!D13</f>
        <v>12904</v>
      </c>
      <c r="E20" s="27" t="n">
        <f aca="false">(D20/D21)*100</f>
        <v>27.9973963983511</v>
      </c>
      <c r="F20" s="26" t="n">
        <f aca="false">'[1]PHYSICAL PIVOT'!E13</f>
        <v>1716841253.30558</v>
      </c>
      <c r="G20" s="27" t="n">
        <f aca="false">(F20/F21)*100</f>
        <v>40.4792213299565</v>
      </c>
      <c r="H20" s="26" t="n">
        <f aca="false">'[1]PHYSICAL PIVOT'!F13</f>
        <v>5572577129.23183</v>
      </c>
      <c r="I20" s="27" t="n">
        <f aca="false">(H20/H21)*100</f>
        <v>40.4685836699447</v>
      </c>
      <c r="J20" s="5"/>
    </row>
    <row r="21" customFormat="false" ht="12.75" hidden="false" customHeight="false" outlineLevel="0" collapsed="false">
      <c r="A21" s="3"/>
      <c r="B21" s="3" t="s">
        <v>8</v>
      </c>
      <c r="C21" s="3"/>
      <c r="D21" s="28" t="n">
        <f aca="false">'[1]PHYSICAL PIVOT'!D14</f>
        <v>46090</v>
      </c>
      <c r="E21" s="29"/>
      <c r="F21" s="28" t="n">
        <f aca="false">'[1]PHYSICAL PIVOT'!E14</f>
        <v>4241290214.82692</v>
      </c>
      <c r="G21" s="29"/>
      <c r="H21" s="28" t="n">
        <f aca="false">'[1]PHYSICAL PIVOT'!F14</f>
        <v>13770131355.9202</v>
      </c>
      <c r="I21" s="29"/>
      <c r="J21" s="34"/>
    </row>
    <row r="22" customFormat="false" ht="12.75" hidden="false" customHeight="false" outlineLevel="0" collapsed="false">
      <c r="A22" s="3"/>
      <c r="B22" s="30"/>
      <c r="C22" s="30"/>
      <c r="D22" s="31"/>
      <c r="E22" s="32"/>
      <c r="F22" s="31"/>
      <c r="G22" s="32"/>
      <c r="H22" s="31"/>
      <c r="I22" s="33"/>
      <c r="J22" s="34"/>
    </row>
    <row r="23" customFormat="false" ht="12.75" hidden="false" customHeight="false" outlineLevel="0" collapsed="false">
      <c r="A23" s="20" t="str">
        <f aca="false">'[1]PHYSICAL PIVOT'!B15</f>
        <v>ENA-CANADA EAST</v>
      </c>
      <c r="B23" s="21" t="str">
        <f aca="false">'[1]PHYSICAL PIVOT'!C15</f>
        <v>EOL</v>
      </c>
      <c r="C23" s="21"/>
      <c r="D23" s="22" t="n">
        <f aca="false">'[1]PHYSICAL PIVOT'!D15</f>
        <v>2760</v>
      </c>
      <c r="E23" s="23" t="n">
        <f aca="false">(D23/D25)*100</f>
        <v>51.1584800741427</v>
      </c>
      <c r="F23" s="22" t="n">
        <f aca="false">'[1]PHYSICAL PIVOT'!E15</f>
        <v>330103656.011</v>
      </c>
      <c r="G23" s="23" t="n">
        <f aca="false">(F23/F25)*100</f>
        <v>42.1941390318688</v>
      </c>
      <c r="H23" s="22" t="n">
        <f aca="false">'[1]PHYSICAL PIVOT'!F15</f>
        <v>1245986189.92502</v>
      </c>
      <c r="I23" s="23" t="n">
        <f aca="false">(H23/H25)*100</f>
        <v>45.5259684920669</v>
      </c>
      <c r="J23" s="7"/>
    </row>
    <row r="24" customFormat="false" ht="12.75" hidden="false" customHeight="false" outlineLevel="0" collapsed="false">
      <c r="A24" s="24"/>
      <c r="B24" s="25" t="str">
        <f aca="false">'[1]PHYSICAL PIVOT'!C16</f>
        <v>NON-EOL</v>
      </c>
      <c r="C24" s="25"/>
      <c r="D24" s="26" t="n">
        <f aca="false">'[1]PHYSICAL PIVOT'!D16</f>
        <v>2635</v>
      </c>
      <c r="E24" s="27" t="n">
        <f aca="false">(D24/D25)*100</f>
        <v>48.8415199258573</v>
      </c>
      <c r="F24" s="26" t="n">
        <f aca="false">'[1]PHYSICAL PIVOT'!E16</f>
        <v>452241152.024248</v>
      </c>
      <c r="G24" s="27" t="n">
        <f aca="false">(F24/F25)*100</f>
        <v>57.8058609681312</v>
      </c>
      <c r="H24" s="26" t="n">
        <f aca="false">'[1]PHYSICAL PIVOT'!F16</f>
        <v>1490882966.72375</v>
      </c>
      <c r="I24" s="27" t="n">
        <f aca="false">(H24/H25)*100</f>
        <v>54.4740315079331</v>
      </c>
      <c r="J24" s="7"/>
    </row>
    <row r="25" customFormat="false" ht="12.75" hidden="false" customHeight="false" outlineLevel="0" collapsed="false">
      <c r="A25" s="3"/>
      <c r="B25" s="3" t="s">
        <v>8</v>
      </c>
      <c r="C25" s="3"/>
      <c r="D25" s="28" t="n">
        <f aca="false">'[1]PHYSICAL PIVOT'!D17</f>
        <v>5395</v>
      </c>
      <c r="E25" s="29"/>
      <c r="F25" s="28" t="n">
        <f aca="false">'[1]PHYSICAL PIVOT'!E17</f>
        <v>782344808.035248</v>
      </c>
      <c r="G25" s="29"/>
      <c r="H25" s="28" t="n">
        <f aca="false">'[1]PHYSICAL PIVOT'!F17</f>
        <v>2736869156.64877</v>
      </c>
      <c r="I25" s="29"/>
      <c r="J25" s="14"/>
    </row>
    <row r="26" customFormat="false" ht="12.75" hidden="false" customHeight="false" outlineLevel="0" collapsed="false">
      <c r="A26" s="3"/>
      <c r="B26" s="30"/>
      <c r="C26" s="30"/>
      <c r="D26" s="31"/>
      <c r="E26" s="32"/>
      <c r="F26" s="31"/>
      <c r="G26" s="32"/>
      <c r="H26" s="31"/>
      <c r="I26" s="35"/>
      <c r="J26" s="14"/>
    </row>
    <row r="27" customFormat="false" ht="12.75" hidden="false" customHeight="false" outlineLevel="0" collapsed="false">
      <c r="A27" s="20" t="s">
        <v>13</v>
      </c>
      <c r="B27" s="21" t="s">
        <v>9</v>
      </c>
      <c r="C27" s="21"/>
      <c r="D27" s="22"/>
      <c r="E27" s="23"/>
      <c r="F27" s="22"/>
      <c r="G27" s="23"/>
      <c r="H27" s="22"/>
      <c r="I27" s="23"/>
      <c r="J27" s="14"/>
    </row>
    <row r="28" customFormat="false" ht="12.75" hidden="false" customHeight="false" outlineLevel="0" collapsed="false">
      <c r="A28" s="24"/>
      <c r="B28" s="25" t="s">
        <v>10</v>
      </c>
      <c r="C28" s="25"/>
      <c r="D28" s="26"/>
      <c r="E28" s="27"/>
      <c r="F28" s="26"/>
      <c r="G28" s="27"/>
      <c r="H28" s="26"/>
      <c r="I28" s="27"/>
      <c r="J28" s="14"/>
    </row>
    <row r="29" customFormat="false" ht="12.75" hidden="false" customHeight="false" outlineLevel="0" collapsed="false">
      <c r="A29" s="3"/>
      <c r="B29" s="3" t="s">
        <v>8</v>
      </c>
      <c r="C29" s="3"/>
      <c r="D29" s="28"/>
      <c r="E29" s="29"/>
      <c r="F29" s="28"/>
      <c r="G29" s="29"/>
      <c r="H29" s="28"/>
      <c r="I29" s="29"/>
      <c r="J29" s="14"/>
    </row>
    <row r="30" customFormat="false" ht="12.75" hidden="false" customHeight="false" outlineLevel="0" collapsed="false">
      <c r="A30" s="3"/>
      <c r="B30" s="30"/>
      <c r="C30" s="30"/>
      <c r="D30" s="31"/>
      <c r="E30" s="32"/>
      <c r="F30" s="31"/>
      <c r="G30" s="32"/>
      <c r="H30" s="31"/>
      <c r="I30" s="33"/>
      <c r="J30" s="14"/>
    </row>
    <row r="31" customFormat="false" ht="12.75" hidden="false" customHeight="false" outlineLevel="0" collapsed="false">
      <c r="A31" s="20" t="str">
        <f aca="false">'[1]PHYSICAL PIVOT'!B18</f>
        <v>NG-PRICE</v>
      </c>
      <c r="B31" s="21" t="str">
        <f aca="false">'[1]PHYSICAL PIVOT'!C18</f>
        <v>EOL</v>
      </c>
      <c r="C31" s="21"/>
      <c r="D31" s="22" t="n">
        <f aca="false">'[1]PHYSICAL PIVOT'!D18</f>
        <v>1</v>
      </c>
      <c r="E31" s="23" t="n">
        <f aca="false">(D31/D33)*100</f>
        <v>0.483091787439614</v>
      </c>
      <c r="F31" s="22" t="n">
        <f aca="false">'[1]PHYSICAL PIVOT'!E18</f>
        <v>10000</v>
      </c>
      <c r="G31" s="23" t="n">
        <f aca="false">(F31/F33)*100</f>
        <v>0.00104240818263388</v>
      </c>
      <c r="H31" s="22" t="n">
        <f aca="false">'[1]PHYSICAL PIVOT'!F18</f>
        <v>27000</v>
      </c>
      <c r="I31" s="23" t="n">
        <f aca="false">(H31/H33)*100</f>
        <v>0.00068170336119173</v>
      </c>
      <c r="J31" s="7"/>
    </row>
    <row r="32" customFormat="false" ht="12.75" hidden="false" customHeight="false" outlineLevel="0" collapsed="false">
      <c r="A32" s="24"/>
      <c r="B32" s="25" t="str">
        <f aca="false">'[1]PHYSICAL PIVOT'!C19</f>
        <v>NON-EOL</v>
      </c>
      <c r="C32" s="25"/>
      <c r="D32" s="26" t="n">
        <f aca="false">'[1]PHYSICAL PIVOT'!D19</f>
        <v>206</v>
      </c>
      <c r="E32" s="27" t="n">
        <f aca="false">(D32/D33)*100</f>
        <v>99.5169082125604</v>
      </c>
      <c r="F32" s="26" t="n">
        <f aca="false">'[1]PHYSICAL PIVOT'!E19</f>
        <v>959307105.007055</v>
      </c>
      <c r="G32" s="27" t="n">
        <f aca="false">(F32/F33)*100</f>
        <v>99.9989575918174</v>
      </c>
      <c r="H32" s="26" t="n">
        <f aca="false">'[1]PHYSICAL PIVOT'!F19</f>
        <v>3960639990.52203</v>
      </c>
      <c r="I32" s="27" t="n">
        <f aca="false">(H32/H33)*100</f>
        <v>99.9993182966388</v>
      </c>
      <c r="J32" s="7"/>
    </row>
    <row r="33" customFormat="false" ht="12.75" hidden="false" customHeight="false" outlineLevel="0" collapsed="false">
      <c r="A33" s="3"/>
      <c r="B33" s="3" t="s">
        <v>8</v>
      </c>
      <c r="C33" s="3"/>
      <c r="D33" s="28" t="n">
        <f aca="false">'[1]PHYSICAL PIVOT'!D20</f>
        <v>207</v>
      </c>
      <c r="E33" s="29"/>
      <c r="F33" s="28" t="n">
        <f aca="false">'[1]PHYSICAL PIVOT'!E20</f>
        <v>959317105.007055</v>
      </c>
      <c r="G33" s="29"/>
      <c r="H33" s="28" t="n">
        <f aca="false">'[1]PHYSICAL PIVOT'!F20</f>
        <v>3960666990.52203</v>
      </c>
      <c r="I33" s="29"/>
      <c r="J33" s="7"/>
    </row>
    <row r="34" customFormat="false" ht="12.75" hidden="false" customHeight="false" outlineLevel="0" collapsed="false">
      <c r="A34" s="3"/>
      <c r="B34" s="30"/>
      <c r="C34" s="30"/>
      <c r="D34" s="31"/>
      <c r="E34" s="32"/>
      <c r="F34" s="31"/>
      <c r="G34" s="32"/>
      <c r="H34" s="31"/>
      <c r="I34" s="33"/>
      <c r="J34" s="7"/>
    </row>
    <row r="35" customFormat="false" ht="12.75" hidden="false" customHeight="false" outlineLevel="0" collapsed="false">
      <c r="A35" s="20" t="str">
        <f aca="false">'[1]PHYSICAL PIVOT'!B21</f>
        <v>TEXAS</v>
      </c>
      <c r="B35" s="21" t="str">
        <f aca="false">'[1]PHYSICAL PIVOT'!C21</f>
        <v>EOL</v>
      </c>
      <c r="C35" s="21"/>
      <c r="D35" s="22" t="n">
        <f aca="false">'[1]PHYSICAL PIVOT'!D21</f>
        <v>5072</v>
      </c>
      <c r="E35" s="23" t="n">
        <f aca="false">(D35/D37)*100</f>
        <v>44.7582068478645</v>
      </c>
      <c r="F35" s="22" t="n">
        <f aca="false">'[1]PHYSICAL PIVOT'!E21</f>
        <v>153776668</v>
      </c>
      <c r="G35" s="23" t="n">
        <f aca="false">(F35/F37)*100</f>
        <v>9.40594168833533</v>
      </c>
      <c r="H35" s="22" t="n">
        <f aca="false">'[1]PHYSICAL PIVOT'!F21</f>
        <v>592002460.3215</v>
      </c>
      <c r="I35" s="23" t="n">
        <f aca="false">(H35/H37)*100</f>
        <v>10.1211264924506</v>
      </c>
      <c r="J35" s="14"/>
    </row>
    <row r="36" customFormat="false" ht="12.75" hidden="false" customHeight="false" outlineLevel="0" collapsed="false">
      <c r="A36" s="24"/>
      <c r="B36" s="25" t="str">
        <f aca="false">'[1]PHYSICAL PIVOT'!C22</f>
        <v>NON-EOL</v>
      </c>
      <c r="C36" s="25"/>
      <c r="D36" s="26" t="n">
        <f aca="false">'[1]PHYSICAL PIVOT'!D22</f>
        <v>6260</v>
      </c>
      <c r="E36" s="27" t="n">
        <f aca="false">(D36/D37)*100</f>
        <v>55.2417931521355</v>
      </c>
      <c r="F36" s="26" t="n">
        <f aca="false">'[1]PHYSICAL PIVOT'!E22</f>
        <v>1481111927.90427</v>
      </c>
      <c r="G36" s="27" t="n">
        <f aca="false">(F36/F37)*100</f>
        <v>90.5940583116647</v>
      </c>
      <c r="H36" s="26" t="n">
        <f aca="false">'[1]PHYSICAL PIVOT'!F22</f>
        <v>5257173130.58807</v>
      </c>
      <c r="I36" s="27" t="n">
        <f aca="false">(H36/H37)*100</f>
        <v>89.8788735075494</v>
      </c>
      <c r="J36" s="7"/>
    </row>
    <row r="37" customFormat="false" ht="12.75" hidden="false" customHeight="false" outlineLevel="0" collapsed="false">
      <c r="A37" s="3"/>
      <c r="B37" s="3" t="s">
        <v>8</v>
      </c>
      <c r="C37" s="3"/>
      <c r="D37" s="28" t="n">
        <f aca="false">'[1]PHYSICAL PIVOT'!D23</f>
        <v>11332</v>
      </c>
      <c r="E37" s="29"/>
      <c r="F37" s="28" t="n">
        <f aca="false">'[1]PHYSICAL PIVOT'!E23</f>
        <v>1634888595.90427</v>
      </c>
      <c r="G37" s="29"/>
      <c r="H37" s="28" t="n">
        <f aca="false">'[1]PHYSICAL PIVOT'!F23</f>
        <v>5849175590.90957</v>
      </c>
      <c r="I37" s="29"/>
      <c r="J37" s="7"/>
    </row>
    <row r="38" customFormat="false" ht="12.75" hidden="false" customHeight="false" outlineLevel="0" collapsed="false">
      <c r="A38" s="3"/>
      <c r="B38" s="30"/>
      <c r="C38" s="30"/>
      <c r="D38" s="31"/>
      <c r="E38" s="32"/>
      <c r="F38" s="31"/>
      <c r="G38" s="32"/>
      <c r="H38" s="31"/>
      <c r="I38" s="35"/>
      <c r="J38" s="7"/>
    </row>
    <row r="39" customFormat="false" ht="12.75" hidden="false" customHeight="false" outlineLevel="0" collapsed="false">
      <c r="A39" s="20" t="str">
        <f aca="false">'[1]PHYSICAL PIVOT'!B24</f>
        <v>WEST</v>
      </c>
      <c r="B39" s="21" t="str">
        <f aca="false">'[1]PHYSICAL PIVOT'!C24</f>
        <v>EOL</v>
      </c>
      <c r="C39" s="21"/>
      <c r="D39" s="22" t="n">
        <f aca="false">'[1]PHYSICAL PIVOT'!D24</f>
        <v>25407</v>
      </c>
      <c r="E39" s="23" t="n">
        <f aca="false">(D39/D41)*100</f>
        <v>72.2467085620041</v>
      </c>
      <c r="F39" s="22" t="n">
        <f aca="false">'[1]PHYSICAL PIVOT'!E24</f>
        <v>291504860</v>
      </c>
      <c r="G39" s="23" t="n">
        <f aca="false">(F39/F41)*100</f>
        <v>15.4918579105521</v>
      </c>
      <c r="H39" s="22" t="n">
        <f aca="false">'[1]PHYSICAL PIVOT'!F24</f>
        <v>1225648726.642</v>
      </c>
      <c r="I39" s="23" t="n">
        <f aca="false">(H39/H41)*100</f>
        <v>16.821354657988</v>
      </c>
      <c r="J39" s="7"/>
    </row>
    <row r="40" customFormat="false" ht="12.75" hidden="false" customHeight="false" outlineLevel="0" collapsed="false">
      <c r="A40" s="24"/>
      <c r="B40" s="25" t="str">
        <f aca="false">'[1]PHYSICAL PIVOT'!C25</f>
        <v>NON-EOL</v>
      </c>
      <c r="C40" s="25"/>
      <c r="D40" s="26" t="n">
        <f aca="false">'[1]PHYSICAL PIVOT'!D25</f>
        <v>9760</v>
      </c>
      <c r="E40" s="27" t="n">
        <f aca="false">(D40/D41)*100</f>
        <v>27.7532914379959</v>
      </c>
      <c r="F40" s="26" t="n">
        <f aca="false">'[1]PHYSICAL PIVOT'!E25</f>
        <v>1590160087.375</v>
      </c>
      <c r="G40" s="27" t="n">
        <f aca="false">(F40/F41)*100</f>
        <v>84.5081420894479</v>
      </c>
      <c r="H40" s="26" t="n">
        <f aca="false">'[1]PHYSICAL PIVOT'!F25</f>
        <v>6060617757.60917</v>
      </c>
      <c r="I40" s="27" t="n">
        <f aca="false">(H40/H41)*100</f>
        <v>83.178645342012</v>
      </c>
      <c r="J40" s="5"/>
    </row>
    <row r="41" customFormat="false" ht="12.75" hidden="false" customHeight="false" outlineLevel="0" collapsed="false">
      <c r="A41" s="3"/>
      <c r="B41" s="3" t="s">
        <v>8</v>
      </c>
      <c r="C41" s="3"/>
      <c r="D41" s="28" t="n">
        <f aca="false">'[1]PHYSICAL PIVOT'!D26</f>
        <v>35167</v>
      </c>
      <c r="E41" s="29"/>
      <c r="F41" s="28" t="n">
        <f aca="false">'[1]PHYSICAL PIVOT'!E26</f>
        <v>1881664947.375</v>
      </c>
      <c r="G41" s="29"/>
      <c r="H41" s="28" t="n">
        <f aca="false">'[1]PHYSICAL PIVOT'!F26</f>
        <v>7286266484.25117</v>
      </c>
      <c r="I41" s="29"/>
      <c r="J41" s="5"/>
    </row>
    <row r="42" customFormat="false" ht="12.75" hidden="false" customHeight="false" outlineLevel="0" collapsed="false">
      <c r="A42" s="3"/>
      <c r="B42" s="30"/>
      <c r="C42" s="30"/>
      <c r="D42" s="31"/>
      <c r="E42" s="40"/>
      <c r="F42" s="31"/>
      <c r="G42" s="32"/>
      <c r="H42" s="31"/>
      <c r="I42" s="33"/>
      <c r="J42" s="5"/>
    </row>
    <row r="43" customFormat="false" ht="12.75" hidden="false" customHeight="false" outlineLevel="0" collapsed="false">
      <c r="A43" s="20" t="s">
        <v>8</v>
      </c>
      <c r="B43" s="21" t="s">
        <v>9</v>
      </c>
      <c r="C43" s="21"/>
      <c r="D43" s="22" t="n">
        <f aca="false">SUM(D39,D35,D31,D27,D23,D19,D15,D11)</f>
        <v>154860</v>
      </c>
      <c r="E43" s="23" t="n">
        <f aca="false">(D43/D45)*100</f>
        <v>69.7005567582895</v>
      </c>
      <c r="F43" s="22" t="n">
        <f aca="false">SUM(F39,F35,F31,F27,F23,F19,F15,F11)</f>
        <v>5163666210.53234</v>
      </c>
      <c r="G43" s="23" t="n">
        <f aca="false">(F43/F45)*100</f>
        <v>29.9009273855953</v>
      </c>
      <c r="H43" s="22" t="n">
        <f aca="false">SUM(H39,H35,H31,H27,H23,H19,H15,H11)</f>
        <v>18459753357.9637</v>
      </c>
      <c r="I43" s="23" t="n">
        <f aca="false">(H43/H45)*100</f>
        <v>30.0613667008243</v>
      </c>
      <c r="J43" s="7"/>
    </row>
    <row r="44" customFormat="false" ht="12.75" hidden="false" customHeight="false" outlineLevel="0" collapsed="false">
      <c r="A44" s="24"/>
      <c r="B44" s="25" t="s">
        <v>10</v>
      </c>
      <c r="C44" s="25"/>
      <c r="D44" s="26" t="n">
        <f aca="false">SUM(D40,D36,D32,D28,D24,D20,D16,D12)</f>
        <v>67319</v>
      </c>
      <c r="E44" s="27" t="n">
        <f aca="false">(D44/D45)*100</f>
        <v>30.2994432417105</v>
      </c>
      <c r="F44" s="26" t="n">
        <f aca="false">SUM(F40,F36,F32,F28,F24,F20,F16,F12)</f>
        <v>12105584819.5207</v>
      </c>
      <c r="G44" s="27" t="n">
        <f aca="false">(F44/F45)*100</f>
        <v>70.0990726144047</v>
      </c>
      <c r="H44" s="26" t="n">
        <f aca="false">SUM(H40,H36,H32,H28,H24,H20,H16,H12)</f>
        <v>42947146540.0956</v>
      </c>
      <c r="I44" s="27" t="n">
        <f aca="false">(H44/H45)*100</f>
        <v>69.9386332991757</v>
      </c>
      <c r="J44" s="7"/>
    </row>
    <row r="45" customFormat="false" ht="12.75" hidden="false" customHeight="false" outlineLevel="0" collapsed="false">
      <c r="A45" s="3"/>
      <c r="B45" s="3" t="s">
        <v>8</v>
      </c>
      <c r="C45" s="3"/>
      <c r="D45" s="28" t="n">
        <f aca="false">SUM(D43:D44)</f>
        <v>222179</v>
      </c>
      <c r="E45" s="29"/>
      <c r="F45" s="28" t="n">
        <f aca="false">SUM(F43:F44)</f>
        <v>17269251030.0531</v>
      </c>
      <c r="G45" s="29"/>
      <c r="H45" s="28" t="n">
        <f aca="false">SUM(H43:H44)</f>
        <v>61406899898.0593</v>
      </c>
      <c r="I45" s="29"/>
      <c r="J45" s="5"/>
    </row>
    <row r="46" customFormat="false" ht="12.75" hidden="false" customHeight="false" outlineLevel="0" collapsed="false">
      <c r="A46" s="36"/>
      <c r="B46" s="39"/>
      <c r="C46" s="6"/>
      <c r="D46" s="7"/>
      <c r="E46" s="7"/>
      <c r="F46" s="6"/>
      <c r="G46" s="6"/>
      <c r="H46" s="41"/>
      <c r="I46" s="6"/>
      <c r="J46" s="34"/>
    </row>
    <row r="47" customFormat="false" ht="12.75" hidden="false" customHeight="false" outlineLevel="0" collapsed="false">
      <c r="A47" s="36"/>
      <c r="B47" s="39"/>
      <c r="C47" s="6"/>
      <c r="D47" s="7"/>
      <c r="E47" s="7"/>
      <c r="F47" s="6"/>
      <c r="G47" s="6"/>
      <c r="H47" s="7"/>
      <c r="I47" s="6"/>
      <c r="J47" s="7"/>
    </row>
    <row r="48" customFormat="false" ht="12.75" hidden="false" customHeight="false" outlineLevel="0" collapsed="false">
      <c r="A48" s="36"/>
      <c r="B48" s="39"/>
      <c r="C48" s="6"/>
      <c r="D48" s="7"/>
      <c r="E48" s="7"/>
      <c r="F48" s="6"/>
      <c r="G48" s="6"/>
      <c r="H48" s="7"/>
      <c r="I48" s="6"/>
      <c r="J48" s="7"/>
    </row>
    <row r="49" customFormat="false" ht="12.75" hidden="false" customHeight="false" outlineLevel="0" collapsed="false">
      <c r="A49" s="36"/>
      <c r="B49" s="36"/>
      <c r="C49" s="37"/>
      <c r="D49" s="14"/>
      <c r="E49" s="14"/>
      <c r="F49" s="37"/>
      <c r="G49" s="37"/>
      <c r="H49" s="38"/>
      <c r="I49" s="37"/>
      <c r="J49" s="14"/>
    </row>
    <row r="50" customFormat="false" ht="12.75" hidden="false" customHeight="false" outlineLevel="0" collapsed="false">
      <c r="A50" s="36"/>
      <c r="B50" s="36"/>
      <c r="C50" s="37"/>
      <c r="D50" s="14"/>
      <c r="E50" s="14"/>
      <c r="F50" s="37"/>
      <c r="G50" s="37"/>
      <c r="H50" s="38"/>
      <c r="I50" s="37"/>
      <c r="J50" s="14"/>
    </row>
    <row r="51" customFormat="false" ht="12.75" hidden="false" customHeight="false" outlineLevel="0" collapsed="false">
      <c r="A51" s="36"/>
      <c r="B51" s="39"/>
      <c r="C51" s="6"/>
      <c r="D51" s="7"/>
      <c r="E51" s="7"/>
      <c r="F51" s="6"/>
      <c r="G51" s="6"/>
      <c r="H51" s="7"/>
      <c r="I51" s="6"/>
      <c r="J51" s="7"/>
    </row>
    <row r="52" customFormat="false" ht="12.75" hidden="false" customHeight="false" outlineLevel="0" collapsed="false">
      <c r="A52" s="39"/>
      <c r="B52" s="39"/>
      <c r="C52" s="6"/>
      <c r="D52" s="7"/>
      <c r="E52" s="7"/>
      <c r="F52" s="6"/>
      <c r="G52" s="6"/>
      <c r="H52" s="7"/>
      <c r="I52" s="6"/>
      <c r="J52" s="7"/>
    </row>
    <row r="53" customFormat="false" ht="12.75" hidden="false" customHeight="false" outlineLevel="0" collapsed="false">
      <c r="A53" s="3"/>
      <c r="B53" s="3"/>
      <c r="C53" s="37"/>
      <c r="D53" s="14"/>
      <c r="E53" s="14"/>
      <c r="F53" s="37"/>
      <c r="G53" s="37"/>
      <c r="H53" s="38"/>
      <c r="I53" s="37"/>
      <c r="J53" s="3"/>
    </row>
  </sheetData>
  <mergeCells count="4">
    <mergeCell ref="A1:I1"/>
    <mergeCell ref="A2:I2"/>
    <mergeCell ref="A3:I3"/>
    <mergeCell ref="A4:I4"/>
  </mergeCells>
  <printOptions headings="false" gridLines="false" gridLinesSet="true" horizontalCentered="true" verticalCentered="false"/>
  <pageMargins left="0.5" right="0.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&amp;L&amp;8O:\EOL\SHANKMAN\&amp;F
&amp;A&amp;R&amp;8&amp;D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2000-09-21T18:02:53Z</dcterms:created>
  <dc:creator>pberzins</dc:creator>
  <dc:description>- Oracle 8i ODBC QueryFix Applied</dc:description>
  <dc:language>en-US</dc:language>
  <cp:lastModifiedBy>pberzins</cp:lastModifiedBy>
  <cp:revision>0</cp:revision>
  <dc:subject/>
  <dc:title/>
</cp:coreProperties>
</file>