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<sst xmlns="http://schemas.openxmlformats.org/spreadsheetml/2006/main" count="61" uniqueCount="14">
  <si>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</si>
  <si>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</si>
  <si>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August 30,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</si>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</sst>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hankman/DEAL%20BREAKDOWN%20ANALYSIS%2008-30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53677</v>
          </cell>
          <cell r="E6">
            <v>7343344022</v>
          </cell>
          <cell r="F6">
            <v>5930190996.79577</v>
          </cell>
        </row>
        <row r="7">
          <cell r="C7" t="str">
            <v>NON-EOL</v>
          </cell>
          <cell r="D7">
            <v>14142</v>
          </cell>
          <cell r="E7">
            <v>2573235319.78625</v>
          </cell>
          <cell r="F7">
            <v>5333849414.40735</v>
          </cell>
        </row>
        <row r="8">
          <cell r="D8">
            <v>67819</v>
          </cell>
          <cell r="E8">
            <v>9916579341.78625</v>
          </cell>
          <cell r="F8">
            <v>11264040411.2031</v>
          </cell>
        </row>
        <row r="9">
          <cell r="B9" t="str">
            <v>EAST</v>
          </cell>
          <cell r="C9" t="str">
            <v>EOL</v>
          </cell>
          <cell r="D9">
            <v>36989</v>
          </cell>
          <cell r="E9">
            <v>3954169345</v>
          </cell>
          <cell r="F9">
            <v>6119078014.79335</v>
          </cell>
        </row>
        <row r="10">
          <cell r="C10" t="str">
            <v>NON-EOL</v>
          </cell>
          <cell r="D10">
            <v>25729</v>
          </cell>
          <cell r="E10">
            <v>7922855231.50134</v>
          </cell>
          <cell r="F10">
            <v>15842875090.0795</v>
          </cell>
        </row>
        <row r="11">
          <cell r="D11">
            <v>62718</v>
          </cell>
          <cell r="E11">
            <v>11877024576.5013</v>
          </cell>
          <cell r="F11">
            <v>21961953104.8729</v>
          </cell>
        </row>
        <row r="12">
          <cell r="B12" t="str">
            <v>ECC-CANADA WEST</v>
          </cell>
          <cell r="C12" t="str">
            <v>EOL</v>
          </cell>
          <cell r="D12">
            <v>33399</v>
          </cell>
          <cell r="E12">
            <v>4566010934.59569</v>
          </cell>
          <cell r="F12">
            <v>12614320465.0419</v>
          </cell>
        </row>
        <row r="13">
          <cell r="C13" t="str">
            <v>NON-EOL</v>
          </cell>
          <cell r="D13">
            <v>14797</v>
          </cell>
          <cell r="E13">
            <v>4220495891.16449</v>
          </cell>
          <cell r="F13">
            <v>8670969901.25977</v>
          </cell>
        </row>
        <row r="14">
          <cell r="D14">
            <v>48196</v>
          </cell>
          <cell r="E14">
            <v>8786506825.76018</v>
          </cell>
          <cell r="F14">
            <v>21285290366.3017</v>
          </cell>
        </row>
        <row r="15">
          <cell r="B15" t="str">
            <v>ENA-CANADA EAST</v>
          </cell>
          <cell r="C15" t="str">
            <v>EOL</v>
          </cell>
          <cell r="D15">
            <v>2391</v>
          </cell>
          <cell r="E15">
            <v>330226642.011</v>
          </cell>
          <cell r="F15">
            <v>1105234451.73197</v>
          </cell>
        </row>
        <row r="16">
          <cell r="C16" t="str">
            <v>NON-EOL</v>
          </cell>
          <cell r="D16">
            <v>2604</v>
          </cell>
          <cell r="E16">
            <v>443108359.779101</v>
          </cell>
          <cell r="F16">
            <v>1424046871.12241</v>
          </cell>
        </row>
        <row r="17">
          <cell r="D17">
            <v>4995</v>
          </cell>
          <cell r="E17">
            <v>773335001.790102</v>
          </cell>
          <cell r="F17">
            <v>2529281322.85438</v>
          </cell>
        </row>
        <row r="18">
          <cell r="B18" t="str">
            <v>G-DAILY-EST</v>
          </cell>
          <cell r="C18" t="str">
            <v>EOL</v>
          </cell>
          <cell r="D18">
            <v>7838</v>
          </cell>
          <cell r="E18">
            <v>1655539882</v>
          </cell>
          <cell r="F18">
            <v>5790612935.98038</v>
          </cell>
        </row>
        <row r="19">
          <cell r="C19" t="str">
            <v>NON-EOL</v>
          </cell>
          <cell r="D19">
            <v>2886</v>
          </cell>
          <cell r="E19">
            <v>1003366756.5813</v>
          </cell>
          <cell r="F19">
            <v>3266676843.18818</v>
          </cell>
        </row>
        <row r="20">
          <cell r="D20">
            <v>10724</v>
          </cell>
          <cell r="E20">
            <v>2658906638.5813</v>
          </cell>
          <cell r="F20">
            <v>9057289779.16856</v>
          </cell>
        </row>
        <row r="21">
          <cell r="B21" t="str">
            <v>NG-PRICE</v>
          </cell>
          <cell r="C21" t="str">
            <v>EOL</v>
          </cell>
          <cell r="D21">
            <v>47214</v>
          </cell>
          <cell r="E21">
            <v>18784549412</v>
          </cell>
          <cell r="F21">
            <v>70854038508.8</v>
          </cell>
        </row>
        <row r="22">
          <cell r="C22" t="str">
            <v>NON-EOL</v>
          </cell>
          <cell r="D22">
            <v>37055</v>
          </cell>
          <cell r="E22">
            <v>41759290644.9871</v>
          </cell>
          <cell r="F22">
            <v>144774119209.281</v>
          </cell>
        </row>
        <row r="23">
          <cell r="D23">
            <v>84269</v>
          </cell>
          <cell r="E23">
            <v>60543840056.9871</v>
          </cell>
          <cell r="F23">
            <v>215628157718.081</v>
          </cell>
        </row>
        <row r="24">
          <cell r="B24" t="str">
            <v>TEXAS</v>
          </cell>
          <cell r="C24" t="str">
            <v>EOL</v>
          </cell>
          <cell r="D24">
            <v>8539</v>
          </cell>
          <cell r="E24">
            <v>1528804168</v>
          </cell>
          <cell r="F24">
            <v>2110555726.8225</v>
          </cell>
        </row>
        <row r="25">
          <cell r="C25" t="str">
            <v>NON-EOL</v>
          </cell>
          <cell r="D25">
            <v>8893</v>
          </cell>
          <cell r="E25">
            <v>3574833260.24427</v>
          </cell>
          <cell r="F25">
            <v>6389863539.36687</v>
          </cell>
        </row>
        <row r="26">
          <cell r="D26">
            <v>17432</v>
          </cell>
          <cell r="E26">
            <v>5103637428.24427</v>
          </cell>
          <cell r="F26">
            <v>8500419266.18937</v>
          </cell>
        </row>
        <row r="27">
          <cell r="B27" t="str">
            <v>WEST</v>
          </cell>
          <cell r="C27" t="str">
            <v>EOL</v>
          </cell>
          <cell r="D27">
            <v>39696</v>
          </cell>
          <cell r="E27">
            <v>8340241460</v>
          </cell>
          <cell r="F27">
            <v>4457119270.46656</v>
          </cell>
        </row>
        <row r="28">
          <cell r="C28" t="str">
            <v>NON-EOL</v>
          </cell>
          <cell r="D28">
            <v>17037</v>
          </cell>
          <cell r="E28">
            <v>6654713371.88296</v>
          </cell>
          <cell r="F28">
            <v>6690730590.64297</v>
          </cell>
        </row>
        <row r="29">
          <cell r="D29">
            <v>56733</v>
          </cell>
          <cell r="E29">
            <v>14994954831.883</v>
          </cell>
          <cell r="F29">
            <v>11147849861.1095</v>
          </cell>
        </row>
      </sheetData>
      <sheetData sheetId="4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7578</v>
          </cell>
          <cell r="E6">
            <v>6589807950</v>
          </cell>
          <cell r="F6">
            <v>3319751334.605</v>
          </cell>
        </row>
        <row r="7">
          <cell r="C7" t="str">
            <v>NON-EOL</v>
          </cell>
          <cell r="D7">
            <v>2163</v>
          </cell>
          <cell r="E7">
            <v>1344674235</v>
          </cell>
          <cell r="F7">
            <v>1289124704.19412</v>
          </cell>
        </row>
        <row r="8">
          <cell r="D8">
            <v>9741</v>
          </cell>
          <cell r="E8">
            <v>7934482185</v>
          </cell>
          <cell r="F8">
            <v>4608876038.79912</v>
          </cell>
        </row>
        <row r="9">
          <cell r="B9" t="str">
            <v>EAST</v>
          </cell>
          <cell r="C9" t="str">
            <v>EOL</v>
          </cell>
          <cell r="D9">
            <v>5892</v>
          </cell>
          <cell r="E9">
            <v>3035668661</v>
          </cell>
          <cell r="F9">
            <v>2480948342.80175</v>
          </cell>
        </row>
        <row r="10">
          <cell r="C10" t="str">
            <v>NON-EOL</v>
          </cell>
          <cell r="D10">
            <v>3649</v>
          </cell>
          <cell r="E10">
            <v>3865891889.25</v>
          </cell>
          <cell r="F10">
            <v>2142151290.47905</v>
          </cell>
        </row>
        <row r="11">
          <cell r="D11">
            <v>9541</v>
          </cell>
          <cell r="E11">
            <v>6901560550.25</v>
          </cell>
          <cell r="F11">
            <v>4623099633.2808</v>
          </cell>
        </row>
        <row r="12">
          <cell r="B12" t="str">
            <v>ECC-CANADA WEST</v>
          </cell>
          <cell r="C12" t="str">
            <v>EOL</v>
          </cell>
          <cell r="D12">
            <v>3792</v>
          </cell>
          <cell r="E12">
            <v>2204064282.7547</v>
          </cell>
          <cell r="F12">
            <v>5160631534.87934</v>
          </cell>
        </row>
        <row r="13">
          <cell r="C13" t="str">
            <v>NON-EOL</v>
          </cell>
          <cell r="D13">
            <v>2538</v>
          </cell>
          <cell r="E13">
            <v>2596217645.09951</v>
          </cell>
          <cell r="F13">
            <v>3524140840.38835</v>
          </cell>
        </row>
        <row r="14">
          <cell r="D14">
            <v>6330</v>
          </cell>
          <cell r="E14">
            <v>4800281927.85421</v>
          </cell>
          <cell r="F14">
            <v>8684772375.26769</v>
          </cell>
        </row>
        <row r="15">
          <cell r="B15" t="str">
            <v>ENA-CANADA EAST</v>
          </cell>
          <cell r="C15" t="str">
            <v>EOL</v>
          </cell>
          <cell r="D15">
            <v>134</v>
          </cell>
          <cell r="E15">
            <v>43073300</v>
          </cell>
          <cell r="F15">
            <v>74971819.3369555</v>
          </cell>
        </row>
        <row r="16">
          <cell r="C16" t="str">
            <v>NON-EOL</v>
          </cell>
          <cell r="D16">
            <v>30</v>
          </cell>
          <cell r="E16">
            <v>13675000</v>
          </cell>
          <cell r="F16">
            <v>44419595.615</v>
          </cell>
        </row>
        <row r="17">
          <cell r="D17">
            <v>164</v>
          </cell>
          <cell r="E17">
            <v>56748300</v>
          </cell>
          <cell r="F17">
            <v>119391414.951956</v>
          </cell>
        </row>
        <row r="18">
          <cell r="B18" t="str">
            <v>G-DAILY-EST</v>
          </cell>
          <cell r="C18" t="str">
            <v>EOL</v>
          </cell>
          <cell r="D18">
            <v>7838</v>
          </cell>
          <cell r="E18">
            <v>1655539882</v>
          </cell>
          <cell r="F18">
            <v>5790612935.98038</v>
          </cell>
        </row>
        <row r="19">
          <cell r="C19" t="str">
            <v>NON-EOL</v>
          </cell>
          <cell r="D19">
            <v>2886</v>
          </cell>
          <cell r="E19">
            <v>1003366756.5813</v>
          </cell>
          <cell r="F19">
            <v>3266676843.18818</v>
          </cell>
        </row>
        <row r="20">
          <cell r="D20">
            <v>10724</v>
          </cell>
          <cell r="E20">
            <v>2658906638.5813</v>
          </cell>
          <cell r="F20">
            <v>9057289779.16856</v>
          </cell>
        </row>
        <row r="21">
          <cell r="B21" t="str">
            <v>NG-PRICE</v>
          </cell>
          <cell r="C21" t="str">
            <v>EOL</v>
          </cell>
          <cell r="D21">
            <v>47213</v>
          </cell>
          <cell r="E21">
            <v>18784539412</v>
          </cell>
          <cell r="F21">
            <v>70854011508.8</v>
          </cell>
        </row>
        <row r="22">
          <cell r="C22" t="str">
            <v>NON-EOL</v>
          </cell>
          <cell r="D22">
            <v>36866</v>
          </cell>
          <cell r="E22">
            <v>41039983539.98</v>
          </cell>
          <cell r="F22">
            <v>142059359218.759</v>
          </cell>
        </row>
        <row r="23">
          <cell r="D23">
            <v>84079</v>
          </cell>
          <cell r="E23">
            <v>59824522951.98</v>
          </cell>
          <cell r="F23">
            <v>212913370727.559</v>
          </cell>
        </row>
        <row r="24">
          <cell r="B24" t="str">
            <v>TEXAS</v>
          </cell>
          <cell r="C24" t="str">
            <v>EOL</v>
          </cell>
          <cell r="D24">
            <v>3911</v>
          </cell>
          <cell r="E24">
            <v>1383326500</v>
          </cell>
          <cell r="F24">
            <v>1559699916.501</v>
          </cell>
        </row>
        <row r="25">
          <cell r="C25" t="str">
            <v>NON-EOL</v>
          </cell>
          <cell r="D25">
            <v>2948</v>
          </cell>
          <cell r="E25">
            <v>2124810936</v>
          </cell>
          <cell r="F25">
            <v>1284781532.47552</v>
          </cell>
        </row>
        <row r="26">
          <cell r="D26">
            <v>6859</v>
          </cell>
          <cell r="E26">
            <v>3508137436</v>
          </cell>
          <cell r="F26">
            <v>2844481448.97652</v>
          </cell>
        </row>
        <row r="27">
          <cell r="B27" t="str">
            <v>WEST</v>
          </cell>
          <cell r="C27" t="str">
            <v>EOL</v>
          </cell>
          <cell r="D27">
            <v>17160</v>
          </cell>
          <cell r="E27">
            <v>8076761600</v>
          </cell>
          <cell r="F27">
            <v>3388566293.82456</v>
          </cell>
        </row>
        <row r="28">
          <cell r="C28" t="str">
            <v>NON-EOL</v>
          </cell>
          <cell r="D28">
            <v>7775</v>
          </cell>
          <cell r="E28">
            <v>5655593029.48996</v>
          </cell>
          <cell r="F28">
            <v>3227815894.93672</v>
          </cell>
        </row>
        <row r="29">
          <cell r="D29">
            <v>24935</v>
          </cell>
          <cell r="E29">
            <v>13732354629.49</v>
          </cell>
          <cell r="F29">
            <v>6616382188.76128</v>
          </cell>
        </row>
      </sheetData>
      <sheetData sheetId="5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46099</v>
          </cell>
          <cell r="E6">
            <v>753536072</v>
          </cell>
          <cell r="F6">
            <v>2610439662.19076</v>
          </cell>
        </row>
        <row r="7">
          <cell r="C7" t="str">
            <v>NON-EOL</v>
          </cell>
          <cell r="D7">
            <v>11979</v>
          </cell>
          <cell r="E7">
            <v>1228561084.78625</v>
          </cell>
          <cell r="F7">
            <v>4044724710.21322</v>
          </cell>
        </row>
        <row r="8">
          <cell r="D8">
            <v>58078</v>
          </cell>
          <cell r="E8">
            <v>1982097156.78625</v>
          </cell>
          <cell r="F8">
            <v>6655164372.40397</v>
          </cell>
        </row>
        <row r="9">
          <cell r="B9" t="str">
            <v>EAST</v>
          </cell>
          <cell r="C9" t="str">
            <v>EOL</v>
          </cell>
          <cell r="D9">
            <v>31097</v>
          </cell>
          <cell r="E9">
            <v>918500684</v>
          </cell>
          <cell r="F9">
            <v>3638129671.9916</v>
          </cell>
        </row>
        <row r="10">
          <cell r="C10" t="str">
            <v>NON-EOL</v>
          </cell>
          <cell r="D10">
            <v>22080</v>
          </cell>
          <cell r="E10">
            <v>4056963342.25133</v>
          </cell>
          <cell r="F10">
            <v>13700723799.6004</v>
          </cell>
        </row>
        <row r="11">
          <cell r="D11">
            <v>53177</v>
          </cell>
          <cell r="E11">
            <v>4975464026.25134</v>
          </cell>
          <cell r="F11">
            <v>17338853471.592</v>
          </cell>
        </row>
        <row r="12">
          <cell r="B12" t="str">
            <v>ECC-CANADA WEST</v>
          </cell>
          <cell r="C12" t="str">
            <v>EOL</v>
          </cell>
          <cell r="D12">
            <v>29607</v>
          </cell>
          <cell r="E12">
            <v>2361946651.841</v>
          </cell>
          <cell r="F12">
            <v>7453688930.16261</v>
          </cell>
        </row>
        <row r="13">
          <cell r="C13" t="str">
            <v>NON-EOL</v>
          </cell>
          <cell r="D13">
            <v>12259</v>
          </cell>
          <cell r="E13">
            <v>1624278246.06499</v>
          </cell>
          <cell r="F13">
            <v>5146829060.87143</v>
          </cell>
        </row>
        <row r="14">
          <cell r="D14">
            <v>41866</v>
          </cell>
          <cell r="E14">
            <v>3986224897.90598</v>
          </cell>
          <cell r="F14">
            <v>12600517991.034</v>
          </cell>
        </row>
        <row r="15">
          <cell r="B15" t="str">
            <v>ENA-CANADA EAST</v>
          </cell>
          <cell r="C15" t="str">
            <v>EOL</v>
          </cell>
          <cell r="D15">
            <v>2257</v>
          </cell>
          <cell r="E15">
            <v>287153342.011</v>
          </cell>
          <cell r="F15">
            <v>1030262632.39502</v>
          </cell>
        </row>
        <row r="16">
          <cell r="C16" t="str">
            <v>NON-EOL</v>
          </cell>
          <cell r="D16">
            <v>2574</v>
          </cell>
          <cell r="E16">
            <v>429433359.779101</v>
          </cell>
          <cell r="F16">
            <v>1379627275.50741</v>
          </cell>
        </row>
        <row r="17">
          <cell r="D17">
            <v>4831</v>
          </cell>
          <cell r="E17">
            <v>716586701.790102</v>
          </cell>
          <cell r="F17">
            <v>2409889907.90243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189</v>
          </cell>
          <cell r="E19">
            <v>719307105.007055</v>
          </cell>
          <cell r="F19">
            <v>2714759990.52203</v>
          </cell>
        </row>
        <row r="20">
          <cell r="D20">
            <v>190</v>
          </cell>
          <cell r="E20">
            <v>719317105.007055</v>
          </cell>
          <cell r="F20">
            <v>2714786990.52203</v>
          </cell>
        </row>
        <row r="21">
          <cell r="B21" t="str">
            <v>TEXAS</v>
          </cell>
          <cell r="C21" t="str">
            <v>EOL</v>
          </cell>
          <cell r="D21">
            <v>4628</v>
          </cell>
          <cell r="E21">
            <v>145477668</v>
          </cell>
          <cell r="F21">
            <v>550855810.3215</v>
          </cell>
        </row>
        <row r="22">
          <cell r="C22" t="str">
            <v>NON-EOL</v>
          </cell>
          <cell r="D22">
            <v>5945</v>
          </cell>
          <cell r="E22">
            <v>1450022324.24427</v>
          </cell>
          <cell r="F22">
            <v>5105082006.89136</v>
          </cell>
        </row>
        <row r="23">
          <cell r="D23">
            <v>10573</v>
          </cell>
          <cell r="E23">
            <v>1595499992.24427</v>
          </cell>
          <cell r="F23">
            <v>5655937817.21286</v>
          </cell>
        </row>
        <row r="24">
          <cell r="B24" t="str">
            <v>WEST</v>
          </cell>
          <cell r="C24" t="str">
            <v>EOL</v>
          </cell>
          <cell r="D24">
            <v>22536</v>
          </cell>
          <cell r="E24">
            <v>263479860</v>
          </cell>
          <cell r="F24">
            <v>1068552976.642</v>
          </cell>
        </row>
        <row r="25">
          <cell r="C25" t="str">
            <v>NON-EOL</v>
          </cell>
          <cell r="D25">
            <v>9262</v>
          </cell>
          <cell r="E25">
            <v>999120342.393</v>
          </cell>
          <cell r="F25">
            <v>3462914695.70623</v>
          </cell>
        </row>
        <row r="26">
          <cell r="D26">
            <v>31798</v>
          </cell>
          <cell r="E26">
            <v>1262600202.393</v>
          </cell>
          <cell r="F26">
            <v>4531467672.34823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DEAL COUNT</v>
      </c>
      <c r="E9" s="12" t="s">
        <v>5</v>
      </c>
      <c r="F9" s="12" t="str">
        <f aca="false">'[1]PHYSICAL+FINANCIAL PIVOT '!E5</f>
        <v>VOLUME</v>
      </c>
      <c r="G9" s="12" t="s">
        <v>6</v>
      </c>
      <c r="H9" s="13" t="str">
        <f aca="false">'[1]PHYSICAL+FINANCIAL PIVOT '!F5</f>
        <v>NOTIONAL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53677</v>
      </c>
      <c r="E11" s="23" t="n">
        <f aca="false">(D11/D13)*100</f>
        <v>79.1474365590764</v>
      </c>
      <c r="F11" s="22" t="n">
        <f aca="false">'[1]PHYSICAL+FINANCIAL PIVOT '!E6</f>
        <v>7343344022</v>
      </c>
      <c r="G11" s="23" t="n">
        <f aca="false">(F11/F13)*100</f>
        <v>74.0511800380277</v>
      </c>
      <c r="H11" s="22" t="n">
        <f aca="false">'[1]PHYSICAL+FINANCIAL PIVOT '!F6</f>
        <v>5930190996.79577</v>
      </c>
      <c r="I11" s="23" t="n">
        <f aca="false">(H11/H13)*100</f>
        <v>52.6471033511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14142</v>
      </c>
      <c r="E12" s="27" t="n">
        <f aca="false">(D12/D13)*100</f>
        <v>20.8525634409236</v>
      </c>
      <c r="F12" s="26" t="n">
        <f aca="false">'[1]PHYSICAL+FINANCIAL PIVOT '!E7</f>
        <v>2573235319.78625</v>
      </c>
      <c r="G12" s="27" t="n">
        <f aca="false">(F12/F13)*100</f>
        <v>25.9488199619723</v>
      </c>
      <c r="H12" s="26" t="n">
        <f aca="false">'[1]PHYSICAL+FINANCIAL PIVOT '!F7</f>
        <v>5333849414.40735</v>
      </c>
      <c r="I12" s="27" t="n">
        <f aca="false">(H12/H13)*100</f>
        <v>47.3528966489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67819</v>
      </c>
      <c r="E13" s="29"/>
      <c r="F13" s="28" t="n">
        <f aca="false">'[1]PHYSICAL+FINANCIAL PIVOT '!E8</f>
        <v>9916579341.78625</v>
      </c>
      <c r="G13" s="29"/>
      <c r="H13" s="28" t="n">
        <f aca="false">'[1]PHYSICAL+FINANCIAL PIVOT '!F8</f>
        <v>11264040411.2031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36989</v>
      </c>
      <c r="E15" s="23" t="n">
        <f aca="false">(D15/D17)*100</f>
        <v>58.9766893076948</v>
      </c>
      <c r="F15" s="22" t="n">
        <f aca="false">'[1]PHYSICAL+FINANCIAL PIVOT '!E9</f>
        <v>3954169345</v>
      </c>
      <c r="G15" s="23" t="n">
        <f aca="false">(F15/F17)*100</f>
        <v>33.2925920926636</v>
      </c>
      <c r="H15" s="22" t="n">
        <f aca="false">'[1]PHYSICAL+FINANCIAL PIVOT '!F9</f>
        <v>6119078014.79335</v>
      </c>
      <c r="I15" s="23" t="n">
        <f aca="false">(H15/H17)*100</f>
        <v>27.8621759438857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25729</v>
      </c>
      <c r="E16" s="27" t="n">
        <f aca="false">(D16/D17)*100</f>
        <v>41.0233106923052</v>
      </c>
      <c r="F16" s="26" t="n">
        <f aca="false">'[1]PHYSICAL+FINANCIAL PIVOT '!E10</f>
        <v>7922855231.50134</v>
      </c>
      <c r="G16" s="27" t="n">
        <f aca="false">(F16/F17)*100</f>
        <v>66.7074079073364</v>
      </c>
      <c r="H16" s="26" t="n">
        <f aca="false">'[1]PHYSICAL+FINANCIAL PIVOT '!F10</f>
        <v>15842875090.0795</v>
      </c>
      <c r="I16" s="27" t="n">
        <f aca="false">(H16/H17)*100</f>
        <v>72.1378240561143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62718</v>
      </c>
      <c r="E17" s="29"/>
      <c r="F17" s="28" t="n">
        <f aca="false">'[1]PHYSICAL+FINANCIAL PIVOT '!E11</f>
        <v>11877024576.5013</v>
      </c>
      <c r="G17" s="29"/>
      <c r="H17" s="28" t="n">
        <f aca="false">'[1]PHYSICAL+FINANCIAL PIVOT '!F11</f>
        <v>21961953104.8729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33399</v>
      </c>
      <c r="E19" s="23" t="n">
        <f aca="false">(D19/D21)*100</f>
        <v>69.298282015105</v>
      </c>
      <c r="F19" s="22" t="n">
        <f aca="false">'[1]PHYSICAL+FINANCIAL PIVOT '!E12</f>
        <v>4566010934.59569</v>
      </c>
      <c r="G19" s="23" t="n">
        <f aca="false">(F19/F21)*100</f>
        <v>51.966168411878</v>
      </c>
      <c r="H19" s="22" t="n">
        <f aca="false">'[1]PHYSICAL+FINANCIAL PIVOT '!F12</f>
        <v>12614320465.0419</v>
      </c>
      <c r="I19" s="23" t="n">
        <f aca="false">(H19/H21)*100</f>
        <v>59.2630884895636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14797</v>
      </c>
      <c r="E20" s="27" t="n">
        <f aca="false">(D20/D21)*100</f>
        <v>30.701717984895</v>
      </c>
      <c r="F20" s="26" t="n">
        <f aca="false">'[1]PHYSICAL+FINANCIAL PIVOT '!E13</f>
        <v>4220495891.16449</v>
      </c>
      <c r="G20" s="27" t="n">
        <f aca="false">(F20/F21)*100</f>
        <v>48.033831588122</v>
      </c>
      <c r="H20" s="26" t="n">
        <f aca="false">'[1]PHYSICAL+FINANCIAL PIVOT '!F13</f>
        <v>8670969901.25977</v>
      </c>
      <c r="I20" s="27" t="n">
        <f aca="false">(H20/H21)*100</f>
        <v>40.7369115104364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48196</v>
      </c>
      <c r="E21" s="29"/>
      <c r="F21" s="28" t="n">
        <f aca="false">'[1]PHYSICAL+FINANCIAL PIVOT '!E14</f>
        <v>8786506825.76018</v>
      </c>
      <c r="G21" s="29"/>
      <c r="H21" s="28" t="n">
        <f aca="false">'[1]PHYSICAL+FINANCIAL PIVOT '!F14</f>
        <v>21285290366.3017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2391</v>
      </c>
      <c r="E23" s="23" t="n">
        <f aca="false">(D23/D25)*100</f>
        <v>47.8678678678679</v>
      </c>
      <c r="F23" s="22" t="n">
        <f aca="false">'[1]PHYSICAL+FINANCIAL PIVOT '!E15</f>
        <v>330226642.011</v>
      </c>
      <c r="G23" s="23" t="n">
        <f aca="false">(F23/F25)*100</f>
        <v>42.7016288214807</v>
      </c>
      <c r="H23" s="22" t="n">
        <f aca="false">'[1]PHYSICAL+FINANCIAL PIVOT '!F15</f>
        <v>1105234451.73197</v>
      </c>
      <c r="I23" s="23" t="n">
        <f aca="false">(H23/H25)*100</f>
        <v>43.6975690187233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2604</v>
      </c>
      <c r="E24" s="27" t="n">
        <f aca="false">(D24/D25)*100</f>
        <v>52.1321321321321</v>
      </c>
      <c r="F24" s="26" t="n">
        <f aca="false">'[1]PHYSICAL+FINANCIAL PIVOT '!E16</f>
        <v>443108359.779101</v>
      </c>
      <c r="G24" s="27" t="n">
        <f aca="false">(F24/F25)*100</f>
        <v>57.2983711785193</v>
      </c>
      <c r="H24" s="26" t="n">
        <f aca="false">'[1]PHYSICAL+FINANCIAL PIVOT '!F16</f>
        <v>1424046871.12241</v>
      </c>
      <c r="I24" s="27" t="n">
        <f aca="false">(H24/H25)*100</f>
        <v>56.3024309812767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4995</v>
      </c>
      <c r="E25" s="29"/>
      <c r="F25" s="28" t="n">
        <f aca="false">'[1]PHYSICAL+FINANCIAL PIVOT '!E17</f>
        <v>773335001.790102</v>
      </c>
      <c r="G25" s="29"/>
      <c r="H25" s="28" t="n">
        <f aca="false">'[1]PHYSICAL+FINANCIAL PIVOT '!F17</f>
        <v>2529281322.85438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7838</v>
      </c>
      <c r="E27" s="23" t="n">
        <f aca="false">(D27/D29)*100</f>
        <v>73.088399850802</v>
      </c>
      <c r="F27" s="22" t="n">
        <f aca="false">'[1]PHYSICAL+FINANCIAL PIVOT '!E18</f>
        <v>1655539882</v>
      </c>
      <c r="G27" s="23" t="n">
        <f aca="false">(F27/F29)*100</f>
        <v>62.2639342795179</v>
      </c>
      <c r="H27" s="22" t="n">
        <f aca="false">'[1]PHYSICAL+FINANCIAL PIVOT '!F18</f>
        <v>5790612935.98038</v>
      </c>
      <c r="I27" s="23" t="n">
        <f aca="false">(H27/H29)*100</f>
        <v>63.9331751237393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2886</v>
      </c>
      <c r="E28" s="27" t="n">
        <f aca="false">(D28/D29)*100</f>
        <v>26.9116001491981</v>
      </c>
      <c r="F28" s="26" t="n">
        <f aca="false">'[1]PHYSICAL+FINANCIAL PIVOT '!E19</f>
        <v>1003366756.5813</v>
      </c>
      <c r="G28" s="27" t="n">
        <f aca="false">(F28/F29)*100</f>
        <v>37.7360657204821</v>
      </c>
      <c r="H28" s="26" t="n">
        <f aca="false">'[1]PHYSICAL+FINANCIAL PIVOT '!F19</f>
        <v>3266676843.18818</v>
      </c>
      <c r="I28" s="27" t="n">
        <f aca="false">(H28/H29)*100</f>
        <v>36.0668248762607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10724</v>
      </c>
      <c r="E29" s="29"/>
      <c r="F29" s="28" t="n">
        <f aca="false">'[1]PHYSICAL+FINANCIAL PIVOT '!E20</f>
        <v>2658906638.5813</v>
      </c>
      <c r="G29" s="29"/>
      <c r="H29" s="28" t="n">
        <f aca="false">'[1]PHYSICAL+FINANCIAL PIVOT '!F20</f>
        <v>9057289779.16856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47214</v>
      </c>
      <c r="E31" s="23" t="n">
        <f aca="false">(D31/D33)*100</f>
        <v>56.0277207514032</v>
      </c>
      <c r="F31" s="22" t="n">
        <f aca="false">'[1]PHYSICAL+FINANCIAL PIVOT '!E21</f>
        <v>18784549412</v>
      </c>
      <c r="G31" s="23" t="n">
        <f aca="false">(F31/F33)*100</f>
        <v>31.0263594022431</v>
      </c>
      <c r="H31" s="22" t="n">
        <f aca="false">'[1]PHYSICAL+FINANCIAL PIVOT '!F21</f>
        <v>70854038508.8</v>
      </c>
      <c r="I31" s="23" t="n">
        <f aca="false">(H31/H33)*100</f>
        <v>32.8593627375126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37055</v>
      </c>
      <c r="E32" s="27" t="n">
        <f aca="false">(D32/D33)*100</f>
        <v>43.9722792485968</v>
      </c>
      <c r="F32" s="26" t="n">
        <f aca="false">'[1]PHYSICAL+FINANCIAL PIVOT '!E22</f>
        <v>41759290644.9871</v>
      </c>
      <c r="G32" s="27" t="n">
        <f aca="false">(F32/F33)*100</f>
        <v>68.9736405977569</v>
      </c>
      <c r="H32" s="26" t="n">
        <f aca="false">'[1]PHYSICAL+FINANCIAL PIVOT '!F22</f>
        <v>144774119209.281</v>
      </c>
      <c r="I32" s="27" t="n">
        <f aca="false">(H32/H33)*100</f>
        <v>67.1406372624874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84269</v>
      </c>
      <c r="E33" s="29"/>
      <c r="F33" s="28" t="n">
        <f aca="false">'[1]PHYSICAL+FINANCIAL PIVOT '!E23</f>
        <v>60543840056.9871</v>
      </c>
      <c r="G33" s="29"/>
      <c r="H33" s="28" t="n">
        <f aca="false">'[1]PHYSICAL+FINANCIAL PIVOT '!F23</f>
        <v>215628157718.081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8539</v>
      </c>
      <c r="E35" s="23" t="n">
        <f aca="false">(D35/D37)*100</f>
        <v>48.984625975218</v>
      </c>
      <c r="F35" s="22" t="n">
        <f aca="false">'[1]PHYSICAL+FINANCIAL PIVOT '!E24</f>
        <v>1528804168</v>
      </c>
      <c r="G35" s="23" t="n">
        <f aca="false">(F35/F37)*100</f>
        <v>29.9551876381221</v>
      </c>
      <c r="H35" s="22" t="n">
        <f aca="false">'[1]PHYSICAL+FINANCIAL PIVOT '!F24</f>
        <v>2110555726.8225</v>
      </c>
      <c r="I35" s="23" t="n">
        <f aca="false">(H35/H37)*100</f>
        <v>24.8288426809403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8893</v>
      </c>
      <c r="E36" s="27" t="n">
        <f aca="false">(D36/D37)*100</f>
        <v>51.015374024782</v>
      </c>
      <c r="F36" s="26" t="n">
        <f aca="false">'[1]PHYSICAL+FINANCIAL PIVOT '!E25</f>
        <v>3574833260.24427</v>
      </c>
      <c r="G36" s="27" t="n">
        <f aca="false">(F36/F37)*100</f>
        <v>70.0448123618779</v>
      </c>
      <c r="H36" s="26" t="n">
        <f aca="false">'[1]PHYSICAL+FINANCIAL PIVOT '!F25</f>
        <v>6389863539.36687</v>
      </c>
      <c r="I36" s="27" t="n">
        <f aca="false">(H36/H37)*100</f>
        <v>75.1711573190597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17432</v>
      </c>
      <c r="E37" s="29"/>
      <c r="F37" s="28" t="n">
        <f aca="false">'[1]PHYSICAL+FINANCIAL PIVOT '!E26</f>
        <v>5103637428.24427</v>
      </c>
      <c r="G37" s="29"/>
      <c r="H37" s="28" t="n">
        <f aca="false">'[1]PHYSICAL+FINANCIAL PIVOT '!F26</f>
        <v>8500419266.18937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39696</v>
      </c>
      <c r="E39" s="23" t="n">
        <f aca="false">(D39/D41)*100</f>
        <v>69.9698588123314</v>
      </c>
      <c r="F39" s="22" t="n">
        <f aca="false">'[1]PHYSICAL+FINANCIAL PIVOT '!E27</f>
        <v>8340241460</v>
      </c>
      <c r="G39" s="23" t="n">
        <f aca="false">(F39/F41)*100</f>
        <v>55.6203173234413</v>
      </c>
      <c r="H39" s="22" t="n">
        <f aca="false">'[1]PHYSICAL+FINANCIAL PIVOT '!F27</f>
        <v>4457119270.46656</v>
      </c>
      <c r="I39" s="23" t="n">
        <f aca="false">(H39/H41)*100</f>
        <v>39.9818738680335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17037</v>
      </c>
      <c r="E40" s="27" t="n">
        <f aca="false">(D40/D41)*100</f>
        <v>30.0301411876686</v>
      </c>
      <c r="F40" s="26" t="n">
        <f aca="false">'[1]PHYSICAL+FINANCIAL PIVOT '!E28</f>
        <v>6654713371.88296</v>
      </c>
      <c r="G40" s="27" t="n">
        <f aca="false">(F40/F41)*100</f>
        <v>44.3796826765587</v>
      </c>
      <c r="H40" s="26" t="n">
        <f aca="false">'[1]PHYSICAL+FINANCIAL PIVOT '!F28</f>
        <v>6690730590.64297</v>
      </c>
      <c r="I40" s="27" t="n">
        <f aca="false">(H40/H41)*100</f>
        <v>60.0181261319665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56733</v>
      </c>
      <c r="E41" s="29"/>
      <c r="F41" s="28" t="n">
        <f aca="false">'[1]PHYSICAL+FINANCIAL PIVOT '!E29</f>
        <v>14994954831.883</v>
      </c>
      <c r="G41" s="29"/>
      <c r="H41" s="28" t="n">
        <f aca="false">'[1]PHYSICAL+FINANCIAL PIVOT '!F29</f>
        <v>11147849861.1095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229743</v>
      </c>
      <c r="E43" s="23" t="n">
        <f aca="false">(D43/D45)*100</f>
        <v>65.1040279296997</v>
      </c>
      <c r="F43" s="22" t="n">
        <f aca="false">SUM(F39,F35,F31,F27,F23,F19,F15,F11)</f>
        <v>46502885865.6067</v>
      </c>
      <c r="G43" s="23" t="n">
        <f aca="false">(F43/F45)*100</f>
        <v>40.5590451254711</v>
      </c>
      <c r="H43" s="22" t="n">
        <f aca="false">SUM(H39,H35,H31,H27,H23,H19,H15,H11)</f>
        <v>108981150370.432</v>
      </c>
      <c r="I43" s="23" t="n">
        <f aca="false">(H43/H45)*100</f>
        <v>36.1613969542319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123143</v>
      </c>
      <c r="E44" s="27" t="n">
        <f aca="false">(D44/D45)*100</f>
        <v>34.8959720703003</v>
      </c>
      <c r="F44" s="26" t="n">
        <f aca="false">SUM(F40,F36,F32,F28,F24,F20,F16,F12)</f>
        <v>68151898835.9268</v>
      </c>
      <c r="G44" s="27" t="n">
        <f aca="false">(F44/F45)*100</f>
        <v>59.4409548745289</v>
      </c>
      <c r="H44" s="26" t="n">
        <f aca="false">SUM(H40,H36,H32,H28,H24,H20,H16,H12)</f>
        <v>192393131459.348</v>
      </c>
      <c r="I44" s="27" t="n">
        <f aca="false">(H44/H45)*100</f>
        <v>63.8386030457681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352886</v>
      </c>
      <c r="E45" s="29"/>
      <c r="F45" s="28" t="n">
        <f aca="false">SUM(F43:F44)</f>
        <v>114654784701.533</v>
      </c>
      <c r="G45" s="29"/>
      <c r="H45" s="28" t="n">
        <f aca="false">SUM(H43:H44)</f>
        <v>301374281829.78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August 30,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DEAL COUNT</v>
      </c>
      <c r="E9" s="12" t="s">
        <v>5</v>
      </c>
      <c r="F9" s="12" t="str">
        <f aca="false">'[1]FINANCIAL PIVOT'!E5</f>
        <v>VOLUME</v>
      </c>
      <c r="G9" s="12" t="s">
        <v>6</v>
      </c>
      <c r="H9" s="13" t="str">
        <f aca="false">'[1]FINANCIAL PIVOT'!F5</f>
        <v>NOTIONAL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7578</v>
      </c>
      <c r="E11" s="23" t="n">
        <f aca="false">(D11/D13)*100</f>
        <v>77.7948875885433</v>
      </c>
      <c r="F11" s="22" t="n">
        <f aca="false">'[1]FINANCIAL PIVOT'!E6</f>
        <v>6589807950</v>
      </c>
      <c r="G11" s="23" t="n">
        <f aca="false">(F11/F13)*100</f>
        <v>83.0527789508169</v>
      </c>
      <c r="H11" s="22" t="n">
        <f aca="false">'[1]FINANCIAL PIVOT'!F6</f>
        <v>3319751334.605</v>
      </c>
      <c r="I11" s="23" t="n">
        <f aca="false">(H11/H13)*100</f>
        <v>72.0295210081195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2163</v>
      </c>
      <c r="E12" s="27" t="n">
        <f aca="false">(D12/D13)*100</f>
        <v>22.2051124114567</v>
      </c>
      <c r="F12" s="26" t="n">
        <f aca="false">'[1]FINANCIAL PIVOT'!E7</f>
        <v>1344674235</v>
      </c>
      <c r="G12" s="27" t="n">
        <f aca="false">(F12/F13)*100</f>
        <v>16.9472210491831</v>
      </c>
      <c r="H12" s="26" t="n">
        <f aca="false">'[1]FINANCIAL PIVOT'!F7</f>
        <v>1289124704.19412</v>
      </c>
      <c r="I12" s="27" t="n">
        <f aca="false">(H12/H13)*100</f>
        <v>27.9704789918805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9741</v>
      </c>
      <c r="E13" s="29"/>
      <c r="F13" s="28" t="n">
        <f aca="false">'[1]FINANCIAL PIVOT'!E8</f>
        <v>7934482185</v>
      </c>
      <c r="G13" s="29"/>
      <c r="H13" s="28" t="n">
        <f aca="false">'[1]FINANCIAL PIVOT'!F8</f>
        <v>4608876038.79912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5892</v>
      </c>
      <c r="E15" s="23" t="n">
        <f aca="false">(D15/D17)*100</f>
        <v>61.7545330678126</v>
      </c>
      <c r="F15" s="22" t="n">
        <f aca="false">'[1]FINANCIAL PIVOT'!E9</f>
        <v>3035668661</v>
      </c>
      <c r="G15" s="23" t="n">
        <f aca="false">(F15/F17)*100</f>
        <v>43.9852499865416</v>
      </c>
      <c r="H15" s="22" t="n">
        <f aca="false">'[1]FINANCIAL PIVOT'!F9</f>
        <v>2480948342.80175</v>
      </c>
      <c r="I15" s="23" t="n">
        <f aca="false">(H15/H17)*100</f>
        <v>53.6641764097378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3649</v>
      </c>
      <c r="E16" s="27" t="n">
        <f aca="false">(D16/D17)*100</f>
        <v>38.2454669321874</v>
      </c>
      <c r="F16" s="26" t="n">
        <f aca="false">'[1]FINANCIAL PIVOT'!E10</f>
        <v>3865891889.25</v>
      </c>
      <c r="G16" s="27" t="n">
        <f aca="false">(F16/F17)*100</f>
        <v>56.0147500134584</v>
      </c>
      <c r="H16" s="26" t="n">
        <f aca="false">'[1]FINANCIAL PIVOT'!F10</f>
        <v>2142151290.47905</v>
      </c>
      <c r="I16" s="27" t="n">
        <f aca="false">(H16/H17)*100</f>
        <v>46.3358235902622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9541</v>
      </c>
      <c r="E17" s="29"/>
      <c r="F17" s="28" t="n">
        <f aca="false">'[1]FINANCIAL PIVOT'!E11</f>
        <v>6901560550.25</v>
      </c>
      <c r="G17" s="29"/>
      <c r="H17" s="28" t="n">
        <f aca="false">'[1]FINANCIAL PIVOT'!F11</f>
        <v>4623099633.2808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3792</v>
      </c>
      <c r="E19" s="23" t="n">
        <f aca="false">(D19/D21)*100</f>
        <v>59.9052132701422</v>
      </c>
      <c r="F19" s="22" t="n">
        <f aca="false">'[1]FINANCIAL PIVOT'!E12</f>
        <v>2204064282.7547</v>
      </c>
      <c r="G19" s="23" t="n">
        <f aca="false">(F19/F21)*100</f>
        <v>45.9153090564401</v>
      </c>
      <c r="H19" s="22" t="n">
        <f aca="false">'[1]FINANCIAL PIVOT'!F12</f>
        <v>5160631534.87934</v>
      </c>
      <c r="I19" s="23" t="n">
        <f aca="false">(H19/H21)*100</f>
        <v>59.4216095930813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2538</v>
      </c>
      <c r="E20" s="27" t="n">
        <f aca="false">(D20/D21)*100</f>
        <v>40.0947867298578</v>
      </c>
      <c r="F20" s="26" t="n">
        <f aca="false">'[1]FINANCIAL PIVOT'!E13</f>
        <v>2596217645.09951</v>
      </c>
      <c r="G20" s="27" t="n">
        <f aca="false">(F20/F21)*100</f>
        <v>54.0846909435599</v>
      </c>
      <c r="H20" s="26" t="n">
        <f aca="false">'[1]FINANCIAL PIVOT'!F13</f>
        <v>3524140840.38835</v>
      </c>
      <c r="I20" s="27" t="n">
        <f aca="false">(H20/H21)*100</f>
        <v>40.5783904069187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6330</v>
      </c>
      <c r="E21" s="29"/>
      <c r="F21" s="28" t="n">
        <f aca="false">'[1]FINANCIAL PIVOT'!E14</f>
        <v>4800281927.85421</v>
      </c>
      <c r="G21" s="29"/>
      <c r="H21" s="28" t="n">
        <f aca="false">'[1]FINANCIAL PIVOT'!F14</f>
        <v>8684772375.26769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134</v>
      </c>
      <c r="E23" s="23" t="n">
        <f aca="false">(D23/D25)*100</f>
        <v>81.7073170731707</v>
      </c>
      <c r="F23" s="22" t="n">
        <f aca="false">'[1]FINANCIAL PIVOT'!E15</f>
        <v>43073300</v>
      </c>
      <c r="G23" s="23" t="n">
        <f aca="false">(F23/F25)*100</f>
        <v>75.9023618328655</v>
      </c>
      <c r="H23" s="22" t="n">
        <f aca="false">'[1]FINANCIAL PIVOT'!F15</f>
        <v>74971819.3369555</v>
      </c>
      <c r="I23" s="23" t="n">
        <f aca="false">(H23/H25)*100</f>
        <v>62.7949835146229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30</v>
      </c>
      <c r="E24" s="27" t="n">
        <f aca="false">(D24/D25)*100</f>
        <v>18.2926829268293</v>
      </c>
      <c r="F24" s="26" t="n">
        <f aca="false">'[1]FINANCIAL PIVOT'!E16</f>
        <v>13675000</v>
      </c>
      <c r="G24" s="27" t="n">
        <f aca="false">(F24/F25)*100</f>
        <v>24.0976381671345</v>
      </c>
      <c r="H24" s="26" t="n">
        <f aca="false">'[1]FINANCIAL PIVOT'!F16</f>
        <v>44419595.615</v>
      </c>
      <c r="I24" s="27" t="n">
        <f aca="false">(H24/H25)*100</f>
        <v>37.2050164853771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164</v>
      </c>
      <c r="E25" s="29"/>
      <c r="F25" s="28" t="n">
        <f aca="false">'[1]FINANCIAL PIVOT'!E17</f>
        <v>56748300</v>
      </c>
      <c r="G25" s="29"/>
      <c r="H25" s="28" t="n">
        <f aca="false">'[1]FINANCIAL PIVOT'!F17</f>
        <v>119391414.951956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7838</v>
      </c>
      <c r="E27" s="23" t="n">
        <f aca="false">(D27/D29)*100</f>
        <v>73.088399850802</v>
      </c>
      <c r="F27" s="22" t="n">
        <f aca="false">'[1]FINANCIAL PIVOT'!E18</f>
        <v>1655539882</v>
      </c>
      <c r="G27" s="23" t="n">
        <f aca="false">(F27/F29)*100</f>
        <v>62.2639342795179</v>
      </c>
      <c r="H27" s="22" t="n">
        <f aca="false">'[1]FINANCIAL PIVOT'!F18</f>
        <v>5790612935.98038</v>
      </c>
      <c r="I27" s="23" t="n">
        <f aca="false">(H27/H29)*100</f>
        <v>63.9331751237393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2886</v>
      </c>
      <c r="E28" s="27" t="n">
        <f aca="false">(D28/D29)*100</f>
        <v>26.9116001491981</v>
      </c>
      <c r="F28" s="26" t="n">
        <f aca="false">'[1]FINANCIAL PIVOT'!E19</f>
        <v>1003366756.5813</v>
      </c>
      <c r="G28" s="27" t="n">
        <f aca="false">(F28/F29)*100</f>
        <v>37.7360657204821</v>
      </c>
      <c r="H28" s="26" t="n">
        <f aca="false">'[1]FINANCIAL PIVOT'!F19</f>
        <v>3266676843.18818</v>
      </c>
      <c r="I28" s="27" t="n">
        <f aca="false">(H28/H29)*100</f>
        <v>36.0668248762607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10724</v>
      </c>
      <c r="E29" s="29"/>
      <c r="F29" s="28" t="n">
        <f aca="false">'[1]FINANCIAL PIVOT'!E20</f>
        <v>2658906638.5813</v>
      </c>
      <c r="G29" s="29"/>
      <c r="H29" s="28" t="n">
        <f aca="false">'[1]FINANCIAL PIVOT'!F20</f>
        <v>9057289779.16856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47213</v>
      </c>
      <c r="E31" s="23" t="n">
        <f aca="false">(D31/D33)*100</f>
        <v>56.1531416881742</v>
      </c>
      <c r="F31" s="22" t="n">
        <f aca="false">'[1]FINANCIAL PIVOT'!E21</f>
        <v>18784539412</v>
      </c>
      <c r="G31" s="23" t="n">
        <f aca="false">(F31/F33)*100</f>
        <v>31.3993969113268</v>
      </c>
      <c r="H31" s="22" t="n">
        <f aca="false">'[1]FINANCIAL PIVOT'!F21</f>
        <v>70854011508.8</v>
      </c>
      <c r="I31" s="23" t="n">
        <f aca="false">(H31/H33)*100</f>
        <v>33.2783287713123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36866</v>
      </c>
      <c r="E32" s="27" t="n">
        <f aca="false">(D32/D33)*100</f>
        <v>43.8468583118258</v>
      </c>
      <c r="F32" s="26" t="n">
        <f aca="false">'[1]FINANCIAL PIVOT'!E22</f>
        <v>41039983539.98</v>
      </c>
      <c r="G32" s="27" t="n">
        <f aca="false">(F32/F33)*100</f>
        <v>68.6006030886732</v>
      </c>
      <c r="H32" s="26" t="n">
        <f aca="false">'[1]FINANCIAL PIVOT'!F22</f>
        <v>142059359218.759</v>
      </c>
      <c r="I32" s="27" t="n">
        <f aca="false">(H32/H33)*100</f>
        <v>66.7216712286877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84079</v>
      </c>
      <c r="E33" s="29"/>
      <c r="F33" s="28" t="n">
        <f aca="false">'[1]FINANCIAL PIVOT'!E23</f>
        <v>59824522951.98</v>
      </c>
      <c r="G33" s="29"/>
      <c r="H33" s="28" t="n">
        <f aca="false">'[1]FINANCIAL PIVOT'!F23</f>
        <v>212913370727.559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3911</v>
      </c>
      <c r="E35" s="23" t="n">
        <f aca="false">(D35/D37)*100</f>
        <v>57.0199737571074</v>
      </c>
      <c r="F35" s="22" t="n">
        <f aca="false">'[1]FINANCIAL PIVOT'!E24</f>
        <v>1383326500</v>
      </c>
      <c r="G35" s="23" t="n">
        <f aca="false">(F35/F37)*100</f>
        <v>39.4319357561224</v>
      </c>
      <c r="H35" s="22" t="n">
        <f aca="false">'[1]FINANCIAL PIVOT'!F24</f>
        <v>1559699916.501</v>
      </c>
      <c r="I35" s="23" t="n">
        <f aca="false">(H35/H37)*100</f>
        <v>54.8324868514153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2948</v>
      </c>
      <c r="E36" s="27" t="n">
        <f aca="false">(D36/D37)*100</f>
        <v>42.9800262428926</v>
      </c>
      <c r="F36" s="26" t="n">
        <f aca="false">'[1]FINANCIAL PIVOT'!E25</f>
        <v>2124810936</v>
      </c>
      <c r="G36" s="27" t="n">
        <f aca="false">(F36/F37)*100</f>
        <v>60.5680642438776</v>
      </c>
      <c r="H36" s="26" t="n">
        <f aca="false">'[1]FINANCIAL PIVOT'!F25</f>
        <v>1284781532.47552</v>
      </c>
      <c r="I36" s="27" t="n">
        <f aca="false">(H36/H37)*100</f>
        <v>45.1675131485847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6859</v>
      </c>
      <c r="E37" s="29"/>
      <c r="F37" s="28" t="n">
        <f aca="false">'[1]FINANCIAL PIVOT'!E26</f>
        <v>3508137436</v>
      </c>
      <c r="G37" s="29"/>
      <c r="H37" s="28" t="n">
        <f aca="false">'[1]FINANCIAL PIVOT'!F26</f>
        <v>2844481448.97652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17160</v>
      </c>
      <c r="E39" s="23" t="n">
        <f aca="false">(D39/D41)*100</f>
        <v>68.8189292159615</v>
      </c>
      <c r="F39" s="22" t="n">
        <f aca="false">'[1]FINANCIAL PIVOT'!E27</f>
        <v>8076761600</v>
      </c>
      <c r="G39" s="23" t="n">
        <f aca="false">(F39/F41)*100</f>
        <v>58.8155623556015</v>
      </c>
      <c r="H39" s="22" t="n">
        <f aca="false">'[1]FINANCIAL PIVOT'!F27</f>
        <v>3388566293.82456</v>
      </c>
      <c r="I39" s="23" t="n">
        <f aca="false">(H39/H41)*100</f>
        <v>51.2147907595249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7775</v>
      </c>
      <c r="E40" s="27" t="n">
        <f aca="false">(D40/D41)*100</f>
        <v>31.1810707840385</v>
      </c>
      <c r="F40" s="26" t="n">
        <f aca="false">'[1]FINANCIAL PIVOT'!E28</f>
        <v>5655593029.48996</v>
      </c>
      <c r="G40" s="27" t="n">
        <f aca="false">(F40/F41)*100</f>
        <v>41.1844376443985</v>
      </c>
      <c r="H40" s="26" t="n">
        <f aca="false">'[1]FINANCIAL PIVOT'!F28</f>
        <v>3227815894.93672</v>
      </c>
      <c r="I40" s="27" t="n">
        <f aca="false">(H40/H41)*100</f>
        <v>48.7852092404752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24935</v>
      </c>
      <c r="E41" s="29"/>
      <c r="F41" s="28" t="n">
        <f aca="false">'[1]FINANCIAL PIVOT'!E29</f>
        <v>13732354629.49</v>
      </c>
      <c r="G41" s="29"/>
      <c r="H41" s="28" t="n">
        <f aca="false">'[1]FINANCIAL PIVOT'!F29</f>
        <v>6616382188.76128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93518</v>
      </c>
      <c r="E43" s="23" t="n">
        <f aca="false">(D43/D45)*100</f>
        <v>61.374390476003</v>
      </c>
      <c r="F43" s="22" t="n">
        <f aca="false">SUM(F39,F35,F31,F27,F23,F19,F15,F11)</f>
        <v>41772781587.7547</v>
      </c>
      <c r="G43" s="23" t="n">
        <f aca="false">(F43/F45)*100</f>
        <v>42.0177473155138</v>
      </c>
      <c r="H43" s="22" t="n">
        <f aca="false">SUM(H39,H35,H31,H27,H23,H19,H15,H11)</f>
        <v>92629193686.729</v>
      </c>
      <c r="I43" s="23" t="n">
        <f aca="false">(H43/H45)*100</f>
        <v>37.1307416550548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58855</v>
      </c>
      <c r="E44" s="27" t="n">
        <f aca="false">(D44/D45)*100</f>
        <v>38.625609523997</v>
      </c>
      <c r="F44" s="26" t="n">
        <f aca="false">SUM(F40,F36,F32,F28,F24,F20,F16,F12)</f>
        <v>57644213031.4008</v>
      </c>
      <c r="G44" s="27" t="n">
        <f aca="false">(F44/F45)*100</f>
        <v>57.9822526844862</v>
      </c>
      <c r="H44" s="26" t="n">
        <f aca="false">SUM(H40,H36,H32,H28,H24,H20,H16,H12)</f>
        <v>156838469920.036</v>
      </c>
      <c r="I44" s="27" t="n">
        <f aca="false">(H44/H45)*100</f>
        <v>62.8692583449452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152373</v>
      </c>
      <c r="E45" s="29"/>
      <c r="F45" s="28" t="n">
        <f aca="false">SUM(F43:F44)</f>
        <v>99416994619.1555</v>
      </c>
      <c r="G45" s="29"/>
      <c r="H45" s="28" t="n">
        <f aca="false">SUM(H43:H44)</f>
        <v>249467663606.765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August 30,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DEAL COUNT</v>
      </c>
      <c r="E9" s="12" t="s">
        <v>5</v>
      </c>
      <c r="F9" s="12" t="str">
        <f aca="false">'[1]PHYSICAL PIVOT'!E5</f>
        <v>VOLUME</v>
      </c>
      <c r="G9" s="12" t="s">
        <v>6</v>
      </c>
      <c r="H9" s="13" t="str">
        <f aca="false">'[1]PHYSICAL PIVOT'!F5</f>
        <v>NOTIONAL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46099</v>
      </c>
      <c r="E11" s="23" t="n">
        <f aca="false">(D11/D13)*100</f>
        <v>79.3742897482696</v>
      </c>
      <c r="F11" s="22" t="n">
        <f aca="false">'[1]PHYSICAL PIVOT'!E6</f>
        <v>753536072</v>
      </c>
      <c r="G11" s="23" t="n">
        <f aca="false">(F11/F13)*100</f>
        <v>38.0171107869291</v>
      </c>
      <c r="H11" s="22" t="n">
        <f aca="false">'[1]PHYSICAL PIVOT'!F6</f>
        <v>2610439662.19076</v>
      </c>
      <c r="I11" s="23" t="n">
        <f aca="false">(H11/H13)*100</f>
        <v>39.224270297742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11979</v>
      </c>
      <c r="E12" s="27" t="n">
        <f aca="false">(D12/D13)*100</f>
        <v>20.6257102517304</v>
      </c>
      <c r="F12" s="26" t="n">
        <f aca="false">'[1]PHYSICAL PIVOT'!E7</f>
        <v>1228561084.78625</v>
      </c>
      <c r="G12" s="27" t="n">
        <f aca="false">(F12/F13)*100</f>
        <v>61.9828892130709</v>
      </c>
      <c r="H12" s="26" t="n">
        <f aca="false">'[1]PHYSICAL PIVOT'!F7</f>
        <v>4044724710.21322</v>
      </c>
      <c r="I12" s="27" t="n">
        <f aca="false">(H12/H13)*100</f>
        <v>60.775729702258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58078</v>
      </c>
      <c r="E13" s="29"/>
      <c r="F13" s="28" t="n">
        <f aca="false">'[1]PHYSICAL PIVOT'!E8</f>
        <v>1982097156.78625</v>
      </c>
      <c r="G13" s="29"/>
      <c r="H13" s="28" t="n">
        <f aca="false">'[1]PHYSICAL PIVOT'!F8</f>
        <v>6655164372.40397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31097</v>
      </c>
      <c r="E15" s="23" t="n">
        <f aca="false">(D15/D17)*100</f>
        <v>58.478289486056</v>
      </c>
      <c r="F15" s="22" t="n">
        <f aca="false">'[1]PHYSICAL PIVOT'!E9</f>
        <v>918500684</v>
      </c>
      <c r="G15" s="23" t="n">
        <f aca="false">(F15/F17)*100</f>
        <v>18.4606034563579</v>
      </c>
      <c r="H15" s="22" t="n">
        <f aca="false">'[1]PHYSICAL PIVOT'!F9</f>
        <v>3638129671.9916</v>
      </c>
      <c r="I15" s="23" t="n">
        <f aca="false">(H15/H17)*100</f>
        <v>20.9825273507981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22080</v>
      </c>
      <c r="E16" s="27" t="n">
        <f aca="false">(D16/D17)*100</f>
        <v>41.521710513944</v>
      </c>
      <c r="F16" s="26" t="n">
        <f aca="false">'[1]PHYSICAL PIVOT'!E10</f>
        <v>4056963342.25133</v>
      </c>
      <c r="G16" s="27" t="n">
        <f aca="false">(F16/F17)*100</f>
        <v>81.5393965436421</v>
      </c>
      <c r="H16" s="26" t="n">
        <f aca="false">'[1]PHYSICAL PIVOT'!F10</f>
        <v>13700723799.6004</v>
      </c>
      <c r="I16" s="27" t="n">
        <f aca="false">(H16/H17)*100</f>
        <v>79.0174726492019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53177</v>
      </c>
      <c r="E17" s="29"/>
      <c r="F17" s="28" t="n">
        <f aca="false">'[1]PHYSICAL PIVOT'!E11</f>
        <v>4975464026.25134</v>
      </c>
      <c r="G17" s="29"/>
      <c r="H17" s="28" t="n">
        <f aca="false">'[1]PHYSICAL PIVOT'!F11</f>
        <v>17338853471.592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29607</v>
      </c>
      <c r="E19" s="23" t="n">
        <f aca="false">(D19/D21)*100</f>
        <v>70.7184827783882</v>
      </c>
      <c r="F19" s="22" t="n">
        <f aca="false">'[1]PHYSICAL PIVOT'!E12</f>
        <v>2361946651.841</v>
      </c>
      <c r="G19" s="23" t="n">
        <f aca="false">(F19/F21)*100</f>
        <v>59.2527193606602</v>
      </c>
      <c r="H19" s="22" t="n">
        <f aca="false">'[1]PHYSICAL PIVOT'!F12</f>
        <v>7453688930.16261</v>
      </c>
      <c r="I19" s="23" t="n">
        <f aca="false">(H19/H21)*100</f>
        <v>59.1538295129321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12259</v>
      </c>
      <c r="E20" s="27" t="n">
        <f aca="false">(D20/D21)*100</f>
        <v>29.2815172216118</v>
      </c>
      <c r="F20" s="26" t="n">
        <f aca="false">'[1]PHYSICAL PIVOT'!E13</f>
        <v>1624278246.06499</v>
      </c>
      <c r="G20" s="27" t="n">
        <f aca="false">(F20/F21)*100</f>
        <v>40.7472806393398</v>
      </c>
      <c r="H20" s="26" t="n">
        <f aca="false">'[1]PHYSICAL PIVOT'!F13</f>
        <v>5146829060.87143</v>
      </c>
      <c r="I20" s="27" t="n">
        <f aca="false">(H20/H21)*100</f>
        <v>40.8461704870679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41866</v>
      </c>
      <c r="E21" s="29"/>
      <c r="F21" s="28" t="n">
        <f aca="false">'[1]PHYSICAL PIVOT'!E14</f>
        <v>3986224897.90598</v>
      </c>
      <c r="G21" s="29"/>
      <c r="H21" s="28" t="n">
        <f aca="false">'[1]PHYSICAL PIVOT'!F14</f>
        <v>12600517991.034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2257</v>
      </c>
      <c r="E23" s="23" t="n">
        <f aca="false">(D23/D25)*100</f>
        <v>46.7191057752018</v>
      </c>
      <c r="F23" s="22" t="n">
        <f aca="false">'[1]PHYSICAL PIVOT'!E15</f>
        <v>287153342.011</v>
      </c>
      <c r="G23" s="23" t="n">
        <f aca="false">(F23/F25)*100</f>
        <v>40.0723794194985</v>
      </c>
      <c r="H23" s="22" t="n">
        <f aca="false">'[1]PHYSICAL PIVOT'!F15</f>
        <v>1030262632.39502</v>
      </c>
      <c r="I23" s="23" t="n">
        <f aca="false">(H23/H25)*100</f>
        <v>42.7514397656348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2574</v>
      </c>
      <c r="E24" s="27" t="n">
        <f aca="false">(D24/D25)*100</f>
        <v>53.2808942247982</v>
      </c>
      <c r="F24" s="26" t="n">
        <f aca="false">'[1]PHYSICAL PIVOT'!E16</f>
        <v>429433359.779101</v>
      </c>
      <c r="G24" s="27" t="n">
        <f aca="false">(F24/F25)*100</f>
        <v>59.9276205805015</v>
      </c>
      <c r="H24" s="26" t="n">
        <f aca="false">'[1]PHYSICAL PIVOT'!F16</f>
        <v>1379627275.50741</v>
      </c>
      <c r="I24" s="27" t="n">
        <f aca="false">(H24/H25)*100</f>
        <v>57.2485602343652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4831</v>
      </c>
      <c r="E25" s="29"/>
      <c r="F25" s="28" t="n">
        <f aca="false">'[1]PHYSICAL PIVOT'!E17</f>
        <v>716586701.790102</v>
      </c>
      <c r="G25" s="29"/>
      <c r="H25" s="28" t="n">
        <f aca="false">'[1]PHYSICAL PIVOT'!F17</f>
        <v>2409889907.90243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0.526315789473684</v>
      </c>
      <c r="F31" s="22" t="n">
        <f aca="false">'[1]PHYSICAL PIVOT'!E18</f>
        <v>10000</v>
      </c>
      <c r="G31" s="23" t="n">
        <f aca="false">(F31/F33)*100</f>
        <v>0.00139020745237275</v>
      </c>
      <c r="H31" s="22" t="n">
        <f aca="false">'[1]PHYSICAL PIVOT'!F18</f>
        <v>27000</v>
      </c>
      <c r="I31" s="23" t="n">
        <f aca="false">(H31/H33)*100</f>
        <v>0.000994553167311597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189</v>
      </c>
      <c r="E32" s="27" t="n">
        <f aca="false">(D32/D33)*100</f>
        <v>99.4736842105263</v>
      </c>
      <c r="F32" s="26" t="n">
        <f aca="false">'[1]PHYSICAL PIVOT'!E19</f>
        <v>719307105.007055</v>
      </c>
      <c r="G32" s="27" t="n">
        <f aca="false">(F32/F33)*100</f>
        <v>99.9986097925476</v>
      </c>
      <c r="H32" s="26" t="n">
        <f aca="false">'[1]PHYSICAL PIVOT'!F19</f>
        <v>2714759990.52203</v>
      </c>
      <c r="I32" s="27" t="n">
        <f aca="false">(H32/H33)*100</f>
        <v>99.9990054468327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190</v>
      </c>
      <c r="E33" s="29"/>
      <c r="F33" s="28" t="n">
        <f aca="false">'[1]PHYSICAL PIVOT'!E20</f>
        <v>719317105.007055</v>
      </c>
      <c r="G33" s="29"/>
      <c r="H33" s="28" t="n">
        <f aca="false">'[1]PHYSICAL PIVOT'!F20</f>
        <v>2714786990.52203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4628</v>
      </c>
      <c r="E35" s="23" t="n">
        <f aca="false">(D35/D37)*100</f>
        <v>43.7718717487941</v>
      </c>
      <c r="F35" s="22" t="n">
        <f aca="false">'[1]PHYSICAL PIVOT'!E21</f>
        <v>145477668</v>
      </c>
      <c r="G35" s="23" t="n">
        <f aca="false">(F35/F37)*100</f>
        <v>9.11799866544451</v>
      </c>
      <c r="H35" s="22" t="n">
        <f aca="false">'[1]PHYSICAL PIVOT'!F21</f>
        <v>550855810.3215</v>
      </c>
      <c r="I35" s="23" t="n">
        <f aca="false">(H35/H37)*100</f>
        <v>9.73942479786583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5945</v>
      </c>
      <c r="E36" s="27" t="n">
        <f aca="false">(D36/D37)*100</f>
        <v>56.2281282512059</v>
      </c>
      <c r="F36" s="26" t="n">
        <f aca="false">'[1]PHYSICAL PIVOT'!E22</f>
        <v>1450022324.24427</v>
      </c>
      <c r="G36" s="27" t="n">
        <f aca="false">(F36/F37)*100</f>
        <v>90.8820013345555</v>
      </c>
      <c r="H36" s="26" t="n">
        <f aca="false">'[1]PHYSICAL PIVOT'!F22</f>
        <v>5105082006.89136</v>
      </c>
      <c r="I36" s="27" t="n">
        <f aca="false">(H36/H37)*100</f>
        <v>90.2605752021342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10573</v>
      </c>
      <c r="E37" s="29"/>
      <c r="F37" s="28" t="n">
        <f aca="false">'[1]PHYSICAL PIVOT'!E23</f>
        <v>1595499992.24427</v>
      </c>
      <c r="G37" s="29"/>
      <c r="H37" s="28" t="n">
        <f aca="false">'[1]PHYSICAL PIVOT'!F23</f>
        <v>5655937817.21286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22536</v>
      </c>
      <c r="E39" s="23" t="n">
        <f aca="false">(D39/D41)*100</f>
        <v>70.872381910812</v>
      </c>
      <c r="F39" s="22" t="n">
        <f aca="false">'[1]PHYSICAL PIVOT'!E24</f>
        <v>263479860</v>
      </c>
      <c r="G39" s="23" t="n">
        <f aca="false">(F39/F41)*100</f>
        <v>20.8680356220938</v>
      </c>
      <c r="H39" s="22" t="n">
        <f aca="false">'[1]PHYSICAL PIVOT'!F24</f>
        <v>1068552976.642</v>
      </c>
      <c r="I39" s="23" t="n">
        <f aca="false">(H39/H41)*100</f>
        <v>23.5807260231048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9262</v>
      </c>
      <c r="E40" s="27" t="n">
        <f aca="false">(D40/D41)*100</f>
        <v>29.127618089188</v>
      </c>
      <c r="F40" s="26" t="n">
        <f aca="false">'[1]PHYSICAL PIVOT'!E25</f>
        <v>999120342.393</v>
      </c>
      <c r="G40" s="27" t="n">
        <f aca="false">(F40/F41)*100</f>
        <v>79.1319643779062</v>
      </c>
      <c r="H40" s="26" t="n">
        <f aca="false">'[1]PHYSICAL PIVOT'!F25</f>
        <v>3462914695.70623</v>
      </c>
      <c r="I40" s="27" t="n">
        <f aca="false">(H40/H41)*100</f>
        <v>76.4192739768952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31798</v>
      </c>
      <c r="E41" s="29"/>
      <c r="F41" s="28" t="n">
        <f aca="false">'[1]PHYSICAL PIVOT'!E26</f>
        <v>1262600202.393</v>
      </c>
      <c r="G41" s="29"/>
      <c r="H41" s="28" t="n">
        <f aca="false">'[1]PHYSICAL PIVOT'!F26</f>
        <v>4531467672.34823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136225</v>
      </c>
      <c r="E43" s="23" t="n">
        <f aca="false">(D43/D45)*100</f>
        <v>67.9382384184567</v>
      </c>
      <c r="F43" s="22" t="n">
        <f aca="false">SUM(F39,F35,F31,F27,F23,F19,F15,F11)</f>
        <v>4730104277.852</v>
      </c>
      <c r="G43" s="23" t="n">
        <f aca="false">(F43/F45)*100</f>
        <v>31.0419309642689</v>
      </c>
      <c r="H43" s="22" t="n">
        <f aca="false">SUM(H39,H35,H31,H27,H23,H19,H15,H11)</f>
        <v>16351956683.7035</v>
      </c>
      <c r="I43" s="23" t="n">
        <f aca="false">(H43/H45)*100</f>
        <v>31.502643099282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64288</v>
      </c>
      <c r="E44" s="27" t="n">
        <f aca="false">(D44/D45)*100</f>
        <v>32.0617615815433</v>
      </c>
      <c r="F44" s="26" t="n">
        <f aca="false">SUM(F40,F36,F32,F28,F24,F20,F16,F12)</f>
        <v>10507685804.526</v>
      </c>
      <c r="G44" s="27" t="n">
        <f aca="false">(F44/F45)*100</f>
        <v>68.9580690357311</v>
      </c>
      <c r="H44" s="26" t="n">
        <f aca="false">SUM(H40,H36,H32,H28,H24,H20,H16,H12)</f>
        <v>35554661539.3121</v>
      </c>
      <c r="I44" s="27" t="n">
        <f aca="false">(H44/H45)*100</f>
        <v>68.497356900718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200513</v>
      </c>
      <c r="E45" s="29"/>
      <c r="F45" s="28" t="n">
        <f aca="false">SUM(F43:F44)</f>
        <v>15237790082.378</v>
      </c>
      <c r="G45" s="29"/>
      <c r="H45" s="28" t="n">
        <f aca="false">SUM(H43:H44)</f>
        <v>51906618223.0156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2000-08-31T18:25:15Z</dcterms:created>
  <dc:creator>pberzins</dc:creator>
  <dc:description/>
  <dc:language>en-US</dc:language>
  <cp:lastModifiedBy>pberzins</cp:lastModifiedBy>
  <cp:revision>0</cp:revision>
  <dc:subject/>
  <dc:title/>
</cp:coreProperties>
</file>