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ICAL &amp; FINANCIAL" sheetId="1" state="visible" r:id="rId3"/>
    <sheet name="FINANCIAL" sheetId="2" state="visible" r:id="rId4"/>
    <sheet name="PHYSICAL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<sst xmlns="http://schemas.openxmlformats.org/spreadsheetml/2006/main" count="61" uniqueCount="14">
  <si>
    <t xml:space="preserve">ENRON North American Gas - EOL vs NON-EOL Analysis</t>
  </si>
  <si>
    <t xml:space="preserve">PHYSICAL + FINANCIAL</t>
  </si>
  <si>
    <t xml:space="preserve">As of August 23, 2000</t>
  </si>
  <si>
    <t xml:space="preserve">LTD</t>
  </si>
  <si>
    <t xml:space="preserve">REGION</t>
  </si>
  <si>
    <t xml:space="preserve">% OF TOTAL DEAL COUNT</t>
  </si>
  <si>
    <t xml:space="preserve">% OF TOTAL VOLUME</t>
  </si>
  <si>
    <t xml:space="preserve">% OF TOTAL NOTIONAL VALUE</t>
  </si>
  <si>
    <t xml:space="preserve">TOTAL</t>
  </si>
  <si>
    <t xml:space="preserve">EOL</t>
  </si>
  <si>
    <t xml:space="preserve">NON-EOL</t>
  </si>
  <si>
    <t xml:space="preserve">FINANCIAL</t>
  </si>
  <si>
    <t xml:space="preserve">PHYSICAL</t>
  </si>
  <si>
    <t xml:space="preserve">G-DAILY-EST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</si>
</sst>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.00"/>
    <numFmt numFmtId="168" formatCode="#,##0"/>
    <numFmt numFmtId="169" formatCode="_(\$* #,##0.00_);_(\$* \(#,##0.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>
        <color rgb="FFFFFFFF"/>
      </top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8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Shankman/DEAL%20BREAKDOWN%20ANALYSIS%2008-23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HYSICAL &amp; FINANCIAL"/>
      <sheetName val="FINANCIAL"/>
      <sheetName val="PHYSICAL"/>
      <sheetName val="PHYSICAL+FINANCIAL PIVOT "/>
      <sheetName val="FINANCIAL PIVOT"/>
      <sheetName val="PHYSICAL PIVOT"/>
      <sheetName val="BASIS"/>
    </sheetNames>
    <sheetDataSet>
      <sheetData sheetId="0"/>
      <sheetData sheetId="1"/>
      <sheetData sheetId="2"/>
      <sheetData sheetId="3">
        <row r="5">
          <cell r="B5" t="str">
            <v>REGION</v>
          </cell>
        </row>
        <row r="5">
          <cell r="D5" t="str">
            <v>DEAL COUNT</v>
          </cell>
          <cell r="E5" t="str">
            <v>VOLUME</v>
          </cell>
          <cell r="F5" t="str">
            <v>NOTIONAL VALUE</v>
          </cell>
        </row>
        <row r="6">
          <cell r="B6" t="str">
            <v>CENTRAL</v>
          </cell>
          <cell r="C6" t="str">
            <v>EOL</v>
          </cell>
          <cell r="D6">
            <v>50922</v>
          </cell>
          <cell r="E6">
            <v>6979773980</v>
          </cell>
          <cell r="F6">
            <v>5726347700.62576</v>
          </cell>
        </row>
        <row r="7">
          <cell r="C7" t="str">
            <v>NON-EOL</v>
          </cell>
          <cell r="D7">
            <v>13727</v>
          </cell>
          <cell r="E7">
            <v>2502301244.78625</v>
          </cell>
          <cell r="F7">
            <v>5121889529.0578</v>
          </cell>
        </row>
        <row r="8">
          <cell r="D8">
            <v>64649</v>
          </cell>
          <cell r="E8">
            <v>9482075224.78625</v>
          </cell>
          <cell r="F8">
            <v>10848237229.6836</v>
          </cell>
        </row>
        <row r="9">
          <cell r="B9" t="str">
            <v>EAST</v>
          </cell>
          <cell r="C9" t="str">
            <v>EOL</v>
          </cell>
          <cell r="D9">
            <v>34890</v>
          </cell>
          <cell r="E9">
            <v>3773012095</v>
          </cell>
          <cell r="F9">
            <v>5690273752.13286</v>
          </cell>
        </row>
        <row r="10">
          <cell r="C10" t="str">
            <v>NON-EOL</v>
          </cell>
          <cell r="D10">
            <v>24914</v>
          </cell>
          <cell r="E10">
            <v>7717784373.73017</v>
          </cell>
          <cell r="F10">
            <v>15170634834.9677</v>
          </cell>
        </row>
        <row r="11">
          <cell r="D11">
            <v>59804</v>
          </cell>
          <cell r="E11">
            <v>11490796468.7302</v>
          </cell>
          <cell r="F11">
            <v>20860908587.1005</v>
          </cell>
        </row>
        <row r="12">
          <cell r="B12" t="str">
            <v>ECC-CANADA WEST</v>
          </cell>
          <cell r="C12" t="str">
            <v>EOL</v>
          </cell>
          <cell r="D12">
            <v>32291</v>
          </cell>
          <cell r="E12">
            <v>4478606068.33856</v>
          </cell>
          <cell r="F12">
            <v>12347059859.4456</v>
          </cell>
        </row>
        <row r="13">
          <cell r="C13" t="str">
            <v>NON-EOL</v>
          </cell>
          <cell r="D13">
            <v>14449</v>
          </cell>
          <cell r="E13">
            <v>4107113350.64949</v>
          </cell>
          <cell r="F13">
            <v>8417642219.30468</v>
          </cell>
        </row>
        <row r="14">
          <cell r="D14">
            <v>46740</v>
          </cell>
          <cell r="E14">
            <v>8585719418.98805</v>
          </cell>
          <cell r="F14">
            <v>20764702078.7502</v>
          </cell>
        </row>
        <row r="15">
          <cell r="B15" t="str">
            <v>ENA-CANADA EAST</v>
          </cell>
          <cell r="C15" t="str">
            <v>EOL</v>
          </cell>
          <cell r="D15">
            <v>2246</v>
          </cell>
          <cell r="E15">
            <v>321674334.011</v>
          </cell>
          <cell r="F15">
            <v>1065545599.85097</v>
          </cell>
        </row>
        <row r="16">
          <cell r="C16" t="str">
            <v>NON-EOL</v>
          </cell>
          <cell r="D16">
            <v>2582</v>
          </cell>
          <cell r="E16">
            <v>437136856.789102</v>
          </cell>
          <cell r="F16">
            <v>1396573768.85559</v>
          </cell>
        </row>
        <row r="17">
          <cell r="D17">
            <v>4828</v>
          </cell>
          <cell r="E17">
            <v>758811190.800102</v>
          </cell>
          <cell r="F17">
            <v>2462119368.70656</v>
          </cell>
        </row>
        <row r="18">
          <cell r="B18" t="str">
            <v>G-DAILY-EST</v>
          </cell>
          <cell r="C18" t="str">
            <v>EOL</v>
          </cell>
          <cell r="D18">
            <v>7540</v>
          </cell>
          <cell r="E18">
            <v>1583324882</v>
          </cell>
          <cell r="F18">
            <v>5457605685.90538</v>
          </cell>
        </row>
        <row r="19">
          <cell r="C19" t="str">
            <v>NON-EOL</v>
          </cell>
          <cell r="D19">
            <v>2822</v>
          </cell>
          <cell r="E19">
            <v>968013904.5813</v>
          </cell>
          <cell r="F19">
            <v>3103244225.31318</v>
          </cell>
        </row>
        <row r="20">
          <cell r="D20">
            <v>10362</v>
          </cell>
          <cell r="E20">
            <v>2551338786.5813</v>
          </cell>
          <cell r="F20">
            <v>8560849911.21856</v>
          </cell>
        </row>
        <row r="21">
          <cell r="B21" t="str">
            <v>NG-PRICE</v>
          </cell>
          <cell r="C21" t="str">
            <v>EOL</v>
          </cell>
          <cell r="D21">
            <v>44965</v>
          </cell>
          <cell r="E21">
            <v>17865246912</v>
          </cell>
          <cell r="F21">
            <v>66740356183.8</v>
          </cell>
        </row>
        <row r="22">
          <cell r="C22" t="str">
            <v>NON-EOL</v>
          </cell>
          <cell r="D22">
            <v>35943</v>
          </cell>
          <cell r="E22">
            <v>40540549043.9871</v>
          </cell>
          <cell r="F22">
            <v>139635966247.553</v>
          </cell>
        </row>
        <row r="23">
          <cell r="D23">
            <v>80908</v>
          </cell>
          <cell r="E23">
            <v>58405795955.9871</v>
          </cell>
          <cell r="F23">
            <v>206376322431.353</v>
          </cell>
        </row>
        <row r="24">
          <cell r="B24" t="str">
            <v>TEXAS</v>
          </cell>
          <cell r="C24" t="str">
            <v>EOL</v>
          </cell>
          <cell r="D24">
            <v>8259</v>
          </cell>
          <cell r="E24">
            <v>1480644168</v>
          </cell>
          <cell r="F24">
            <v>1970565414.2925</v>
          </cell>
        </row>
        <row r="25">
          <cell r="C25" t="str">
            <v>NON-EOL</v>
          </cell>
          <cell r="D25">
            <v>8469</v>
          </cell>
          <cell r="E25">
            <v>3239923635.16242</v>
          </cell>
          <cell r="F25">
            <v>5153435909.09025</v>
          </cell>
        </row>
        <row r="26">
          <cell r="D26">
            <v>16728</v>
          </cell>
          <cell r="E26">
            <v>4720567803.16242</v>
          </cell>
          <cell r="F26">
            <v>7124001323.38275</v>
          </cell>
        </row>
        <row r="27">
          <cell r="B27" t="str">
            <v>WEST</v>
          </cell>
          <cell r="C27" t="str">
            <v>EOL</v>
          </cell>
          <cell r="D27">
            <v>37882</v>
          </cell>
          <cell r="E27">
            <v>7949356460</v>
          </cell>
          <cell r="F27">
            <v>4125360480.46656</v>
          </cell>
        </row>
        <row r="28">
          <cell r="C28" t="str">
            <v>NON-EOL</v>
          </cell>
          <cell r="D28">
            <v>16411</v>
          </cell>
          <cell r="E28">
            <v>6264702761.89596</v>
          </cell>
          <cell r="F28">
            <v>6045207055.75184</v>
          </cell>
        </row>
        <row r="29">
          <cell r="D29">
            <v>54293</v>
          </cell>
          <cell r="E29">
            <v>14214059221.896</v>
          </cell>
          <cell r="F29">
            <v>10170567536.2184</v>
          </cell>
        </row>
      </sheetData>
      <sheetData sheetId="4">
        <row r="5">
          <cell r="B5" t="str">
            <v>REGION</v>
          </cell>
        </row>
        <row r="5">
          <cell r="D5" t="str">
            <v>DEAL COUNT</v>
          </cell>
          <cell r="E5" t="str">
            <v>VOLUME</v>
          </cell>
          <cell r="F5" t="str">
            <v>NOTIONAL VALUE</v>
          </cell>
        </row>
        <row r="6">
          <cell r="B6" t="str">
            <v>CENTRAL</v>
          </cell>
          <cell r="C6" t="str">
            <v>EOL</v>
          </cell>
          <cell r="D6">
            <v>7176</v>
          </cell>
          <cell r="E6">
            <v>6257345000</v>
          </cell>
          <cell r="F6">
            <v>3257071014.02</v>
          </cell>
        </row>
        <row r="7">
          <cell r="C7" t="str">
            <v>NON-EOL</v>
          </cell>
          <cell r="D7">
            <v>2089</v>
          </cell>
          <cell r="E7">
            <v>1307559525</v>
          </cell>
          <cell r="F7">
            <v>1232191363.06082</v>
          </cell>
        </row>
        <row r="8">
          <cell r="D8">
            <v>9265</v>
          </cell>
          <cell r="E8">
            <v>7564904525</v>
          </cell>
          <cell r="F8">
            <v>4489262377.08082</v>
          </cell>
        </row>
        <row r="9">
          <cell r="B9" t="str">
            <v>EAST</v>
          </cell>
          <cell r="C9" t="str">
            <v>EOL</v>
          </cell>
          <cell r="D9">
            <v>5587</v>
          </cell>
          <cell r="E9">
            <v>2916183472</v>
          </cell>
          <cell r="F9">
            <v>2340456500.14125</v>
          </cell>
        </row>
        <row r="10">
          <cell r="C10" t="str">
            <v>NON-EOL</v>
          </cell>
          <cell r="D10">
            <v>3458</v>
          </cell>
          <cell r="E10">
            <v>3742724548.25</v>
          </cell>
          <cell r="F10">
            <v>1848577106.70907</v>
          </cell>
        </row>
        <row r="11">
          <cell r="D11">
            <v>9045</v>
          </cell>
          <cell r="E11">
            <v>6658908020.25</v>
          </cell>
          <cell r="F11">
            <v>4189033606.85032</v>
          </cell>
        </row>
        <row r="12">
          <cell r="B12" t="str">
            <v>ECC-CANADA WEST</v>
          </cell>
          <cell r="C12" t="str">
            <v>EOL</v>
          </cell>
          <cell r="D12">
            <v>3727</v>
          </cell>
          <cell r="E12">
            <v>2164898186.0556</v>
          </cell>
          <cell r="F12">
            <v>5091124857.33835</v>
          </cell>
        </row>
        <row r="13">
          <cell r="C13" t="str">
            <v>NON-EOL</v>
          </cell>
          <cell r="D13">
            <v>2452</v>
          </cell>
          <cell r="E13">
            <v>2531949751.78471</v>
          </cell>
          <cell r="F13">
            <v>3483947885.10317</v>
          </cell>
        </row>
        <row r="14">
          <cell r="D14">
            <v>6179</v>
          </cell>
          <cell r="E14">
            <v>4696847937.84031</v>
          </cell>
          <cell r="F14">
            <v>8575072742.44152</v>
          </cell>
        </row>
        <row r="15">
          <cell r="B15" t="str">
            <v>ENA-CANADA EAST</v>
          </cell>
          <cell r="C15" t="str">
            <v>EOL</v>
          </cell>
          <cell r="D15">
            <v>133</v>
          </cell>
          <cell r="E15">
            <v>42763300</v>
          </cell>
          <cell r="F15">
            <v>74922994.3369555</v>
          </cell>
        </row>
        <row r="16">
          <cell r="C16" t="str">
            <v>NON-EOL</v>
          </cell>
          <cell r="D16">
            <v>29</v>
          </cell>
          <cell r="E16">
            <v>13075000</v>
          </cell>
          <cell r="F16">
            <v>41567795.555</v>
          </cell>
        </row>
        <row r="17">
          <cell r="D17">
            <v>162</v>
          </cell>
          <cell r="E17">
            <v>55838300</v>
          </cell>
          <cell r="F17">
            <v>116490789.891956</v>
          </cell>
        </row>
        <row r="18">
          <cell r="B18" t="str">
            <v>G-DAILY-EST</v>
          </cell>
          <cell r="C18" t="str">
            <v>EOL</v>
          </cell>
          <cell r="D18">
            <v>7540</v>
          </cell>
          <cell r="E18">
            <v>1583324882</v>
          </cell>
          <cell r="F18">
            <v>5457605685.90538</v>
          </cell>
        </row>
        <row r="19">
          <cell r="C19" t="str">
            <v>NON-EOL</v>
          </cell>
          <cell r="D19">
            <v>2822</v>
          </cell>
          <cell r="E19">
            <v>968013904.5813</v>
          </cell>
          <cell r="F19">
            <v>3103244225.31318</v>
          </cell>
        </row>
        <row r="20">
          <cell r="D20">
            <v>10362</v>
          </cell>
          <cell r="E20">
            <v>2551338786.5813</v>
          </cell>
          <cell r="F20">
            <v>8560849911.21856</v>
          </cell>
        </row>
        <row r="21">
          <cell r="B21" t="str">
            <v>NG-PRICE</v>
          </cell>
          <cell r="C21" t="str">
            <v>EOL</v>
          </cell>
          <cell r="D21">
            <v>44964</v>
          </cell>
          <cell r="E21">
            <v>17865236912</v>
          </cell>
          <cell r="F21">
            <v>66740329183.8</v>
          </cell>
        </row>
        <row r="22">
          <cell r="C22" t="str">
            <v>NON-EOL</v>
          </cell>
          <cell r="D22">
            <v>35758</v>
          </cell>
          <cell r="E22">
            <v>39821631938.98</v>
          </cell>
          <cell r="F22">
            <v>136923029357.031</v>
          </cell>
        </row>
        <row r="23">
          <cell r="D23">
            <v>80722</v>
          </cell>
          <cell r="E23">
            <v>57686868850.98</v>
          </cell>
          <cell r="F23">
            <v>203663358540.831</v>
          </cell>
        </row>
        <row r="24">
          <cell r="B24" t="str">
            <v>TEXAS</v>
          </cell>
          <cell r="C24" t="str">
            <v>EOL</v>
          </cell>
          <cell r="D24">
            <v>3784</v>
          </cell>
          <cell r="E24">
            <v>1346556500</v>
          </cell>
          <cell r="F24">
            <v>1472090708.971</v>
          </cell>
        </row>
        <row r="25">
          <cell r="C25" t="str">
            <v>NON-EOL</v>
          </cell>
          <cell r="D25">
            <v>2747</v>
          </cell>
          <cell r="E25">
            <v>2030927296</v>
          </cell>
          <cell r="F25">
            <v>1166775126.2108</v>
          </cell>
        </row>
        <row r="26">
          <cell r="D26">
            <v>6531</v>
          </cell>
          <cell r="E26">
            <v>3377483796</v>
          </cell>
          <cell r="F26">
            <v>2638865835.1818</v>
          </cell>
        </row>
        <row r="27">
          <cell r="B27" t="str">
            <v>WEST</v>
          </cell>
          <cell r="C27" t="str">
            <v>EOL</v>
          </cell>
          <cell r="D27">
            <v>16211</v>
          </cell>
          <cell r="E27">
            <v>7707251600</v>
          </cell>
          <cell r="F27">
            <v>3190354998.82456</v>
          </cell>
        </row>
        <row r="28">
          <cell r="C28" t="str">
            <v>NON-EOL</v>
          </cell>
          <cell r="D28">
            <v>7441</v>
          </cell>
          <cell r="E28">
            <v>5355035119.48996</v>
          </cell>
          <cell r="F28">
            <v>2972974566.06698</v>
          </cell>
        </row>
        <row r="29">
          <cell r="D29">
            <v>23652</v>
          </cell>
          <cell r="E29">
            <v>13062286719.49</v>
          </cell>
          <cell r="F29">
            <v>6163329564.89155</v>
          </cell>
        </row>
      </sheetData>
      <sheetData sheetId="5">
        <row r="5">
          <cell r="B5" t="str">
            <v>REGION</v>
          </cell>
        </row>
        <row r="5">
          <cell r="D5" t="str">
            <v>DEAL COUNT</v>
          </cell>
          <cell r="E5" t="str">
            <v>VOLUME</v>
          </cell>
          <cell r="F5" t="str">
            <v>NOTIONAL VALUE</v>
          </cell>
        </row>
        <row r="6">
          <cell r="B6" t="str">
            <v>CENTRAL</v>
          </cell>
          <cell r="C6" t="str">
            <v>EOL</v>
          </cell>
          <cell r="D6">
            <v>43746</v>
          </cell>
          <cell r="E6">
            <v>722428980</v>
          </cell>
          <cell r="F6">
            <v>2469276686.60576</v>
          </cell>
        </row>
        <row r="7">
          <cell r="C7" t="str">
            <v>NON-EOL</v>
          </cell>
          <cell r="D7">
            <v>11638</v>
          </cell>
          <cell r="E7">
            <v>1194741719.78625</v>
          </cell>
          <cell r="F7">
            <v>3889698165.99696</v>
          </cell>
        </row>
        <row r="8">
          <cell r="D8">
            <v>55384</v>
          </cell>
          <cell r="E8">
            <v>1917170699.78625</v>
          </cell>
          <cell r="F8">
            <v>6358974852.60272</v>
          </cell>
        </row>
        <row r="9">
          <cell r="B9" t="str">
            <v>EAST</v>
          </cell>
          <cell r="C9" t="str">
            <v>EOL</v>
          </cell>
          <cell r="D9">
            <v>29303</v>
          </cell>
          <cell r="E9">
            <v>856828623</v>
          </cell>
          <cell r="F9">
            <v>3349817251.9916</v>
          </cell>
        </row>
        <row r="10">
          <cell r="C10" t="str">
            <v>NON-EOL</v>
          </cell>
          <cell r="D10">
            <v>21456</v>
          </cell>
          <cell r="E10">
            <v>3975059825.48016</v>
          </cell>
          <cell r="F10">
            <v>13322057728.2586</v>
          </cell>
        </row>
        <row r="11">
          <cell r="D11">
            <v>50759</v>
          </cell>
          <cell r="E11">
            <v>4831888448.48016</v>
          </cell>
          <cell r="F11">
            <v>16671874980.2502</v>
          </cell>
        </row>
        <row r="12">
          <cell r="B12" t="str">
            <v>ECC-CANADA WEST</v>
          </cell>
          <cell r="C12" t="str">
            <v>EOL</v>
          </cell>
          <cell r="D12">
            <v>28564</v>
          </cell>
          <cell r="E12">
            <v>2313707882.28299</v>
          </cell>
          <cell r="F12">
            <v>7255935002.10722</v>
          </cell>
        </row>
        <row r="13">
          <cell r="C13" t="str">
            <v>NON-EOL</v>
          </cell>
          <cell r="D13">
            <v>11997</v>
          </cell>
          <cell r="E13">
            <v>1575163598.8648</v>
          </cell>
          <cell r="F13">
            <v>4933694334.20154</v>
          </cell>
        </row>
        <row r="14">
          <cell r="D14">
            <v>40561</v>
          </cell>
          <cell r="E14">
            <v>3888871481.14779</v>
          </cell>
          <cell r="F14">
            <v>12189629336.3088</v>
          </cell>
        </row>
        <row r="15">
          <cell r="B15" t="str">
            <v>ENA-CANADA EAST</v>
          </cell>
          <cell r="C15" t="str">
            <v>EOL</v>
          </cell>
          <cell r="D15">
            <v>2113</v>
          </cell>
          <cell r="E15">
            <v>278911034.011</v>
          </cell>
          <cell r="F15">
            <v>990622605.514017</v>
          </cell>
        </row>
        <row r="16">
          <cell r="C16" t="str">
            <v>NON-EOL</v>
          </cell>
          <cell r="D16">
            <v>2553</v>
          </cell>
          <cell r="E16">
            <v>424061856.789102</v>
          </cell>
          <cell r="F16">
            <v>1355005973.30059</v>
          </cell>
        </row>
        <row r="17">
          <cell r="D17">
            <v>4666</v>
          </cell>
          <cell r="E17">
            <v>702972890.800102</v>
          </cell>
          <cell r="F17">
            <v>2345628578.81461</v>
          </cell>
        </row>
        <row r="18">
          <cell r="B18" t="str">
            <v>NG-PRICE</v>
          </cell>
          <cell r="C18" t="str">
            <v>EOL</v>
          </cell>
          <cell r="D18">
            <v>1</v>
          </cell>
          <cell r="E18">
            <v>10000</v>
          </cell>
          <cell r="F18">
            <v>27000</v>
          </cell>
        </row>
        <row r="19">
          <cell r="C19" t="str">
            <v>NON-EOL</v>
          </cell>
          <cell r="D19">
            <v>185</v>
          </cell>
          <cell r="E19">
            <v>718917105.007055</v>
          </cell>
          <cell r="F19">
            <v>2712936890.52203</v>
          </cell>
        </row>
        <row r="20">
          <cell r="D20">
            <v>186</v>
          </cell>
          <cell r="E20">
            <v>718927105.007055</v>
          </cell>
          <cell r="F20">
            <v>2712963890.52203</v>
          </cell>
        </row>
        <row r="21">
          <cell r="B21" t="str">
            <v>TEXAS</v>
          </cell>
          <cell r="C21" t="str">
            <v>EOL</v>
          </cell>
          <cell r="D21">
            <v>4475</v>
          </cell>
          <cell r="E21">
            <v>134087668</v>
          </cell>
          <cell r="F21">
            <v>498474705.3215</v>
          </cell>
        </row>
        <row r="22">
          <cell r="C22" t="str">
            <v>NON-EOL</v>
          </cell>
          <cell r="D22">
            <v>5722</v>
          </cell>
          <cell r="E22">
            <v>1208996339.16242</v>
          </cell>
          <cell r="F22">
            <v>3986660782.87945</v>
          </cell>
        </row>
        <row r="23">
          <cell r="D23">
            <v>10197</v>
          </cell>
          <cell r="E23">
            <v>1343084007.16242</v>
          </cell>
          <cell r="F23">
            <v>4485135488.20095</v>
          </cell>
        </row>
        <row r="24">
          <cell r="B24" t="str">
            <v>WEST</v>
          </cell>
          <cell r="C24" t="str">
            <v>EOL</v>
          </cell>
          <cell r="D24">
            <v>21671</v>
          </cell>
          <cell r="E24">
            <v>242104860</v>
          </cell>
          <cell r="F24">
            <v>935005481.642</v>
          </cell>
        </row>
        <row r="25">
          <cell r="C25" t="str">
            <v>NON-EOL</v>
          </cell>
          <cell r="D25">
            <v>8970</v>
          </cell>
          <cell r="E25">
            <v>909667642.406</v>
          </cell>
          <cell r="F25">
            <v>3072232489.68484</v>
          </cell>
        </row>
        <row r="26">
          <cell r="D26">
            <v>30641</v>
          </cell>
          <cell r="E26">
            <v>1151772502.406</v>
          </cell>
          <cell r="F26">
            <v>4007237971.32684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42"/>
    <col collapsed="false" customWidth="true" hidden="false" outlineLevel="0" max="2" min="2" style="0" width="12.85"/>
    <col collapsed="false" customWidth="true" hidden="false" outlineLevel="0" max="3" min="3" style="0" width="7.85"/>
    <col collapsed="false" customWidth="true" hidden="false" outlineLevel="0" max="4" min="4" style="0" width="20.13"/>
    <col collapsed="false" customWidth="true" hidden="false" outlineLevel="0" max="5" min="5" style="0" width="16.13"/>
    <col collapsed="false" customWidth="true" hidden="false" outlineLevel="0" max="6" min="6" style="0" width="25.13"/>
    <col collapsed="false" customWidth="true" hidden="false" outlineLevel="0" max="7" min="7" style="0" width="15.7"/>
    <col collapsed="false" customWidth="true" hidden="false" outlineLevel="0" max="8" min="8" style="0" width="19.56"/>
    <col collapsed="false" customWidth="true" hidden="false" outlineLevel="0" max="9" min="9" style="0" width="20.85"/>
    <col collapsed="false" customWidth="true" hidden="false" outlineLevel="0" max="10" min="10" style="0" width="22.99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3"/>
      <c r="B6" s="3"/>
      <c r="C6" s="3"/>
      <c r="I6" s="4"/>
      <c r="J6" s="5"/>
    </row>
    <row r="7" customFormat="false" ht="12.75" hidden="false" customHeight="false" outlineLevel="0" collapsed="false">
      <c r="I7" s="6"/>
      <c r="J7" s="7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6"/>
      <c r="J8" s="7"/>
    </row>
    <row r="9" customFormat="false" ht="26.25" hidden="false" customHeight="false" outlineLevel="0" collapsed="false">
      <c r="A9" s="9" t="s">
        <v>4</v>
      </c>
      <c r="B9" s="10" t="str">
        <f aca="false">'[1]PHYSICAL+FINANCIAL PIVOT '!B5</f>
        <v>REGION</v>
      </c>
      <c r="C9" s="11"/>
      <c r="D9" s="12" t="str">
        <f aca="false">'[1]PHYSICAL+FINANCIAL PIVOT '!D5</f>
        <v>DEAL COUNT</v>
      </c>
      <c r="E9" s="12" t="s">
        <v>5</v>
      </c>
      <c r="F9" s="12" t="str">
        <f aca="false">'[1]PHYSICAL+FINANCIAL PIVOT '!E5</f>
        <v>VOLUME</v>
      </c>
      <c r="G9" s="12" t="s">
        <v>6</v>
      </c>
      <c r="H9" s="13" t="str">
        <f aca="false">'[1]PHYSICAL+FINANCIAL PIVOT '!F5</f>
        <v>NOTIONAL VALUE</v>
      </c>
      <c r="I9" s="12" t="s">
        <v>7</v>
      </c>
      <c r="J9" s="14"/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  <c r="J10" s="14"/>
    </row>
    <row r="11" customFormat="false" ht="12.75" hidden="false" customHeight="false" outlineLevel="0" collapsed="false">
      <c r="A11" s="20" t="str">
        <f aca="false">'[1]PHYSICAL+FINANCIAL PIVOT '!B6</f>
        <v>CENTRAL</v>
      </c>
      <c r="B11" s="21" t="str">
        <f aca="false">'[1]PHYSICAL+FINANCIAL PIVOT '!C6</f>
        <v>EOL</v>
      </c>
      <c r="C11" s="21"/>
      <c r="D11" s="22" t="n">
        <f aca="false">'[1]PHYSICAL+FINANCIAL PIVOT '!D6</f>
        <v>50922</v>
      </c>
      <c r="E11" s="23" t="n">
        <f aca="false">(D11/D13)*100</f>
        <v>78.7668796114403</v>
      </c>
      <c r="F11" s="22" t="n">
        <f aca="false">'[1]PHYSICAL+FINANCIAL PIVOT '!E6</f>
        <v>6979773980</v>
      </c>
      <c r="G11" s="23" t="n">
        <f aca="false">(F11/F13)*100</f>
        <v>73.6101941245393</v>
      </c>
      <c r="H11" s="22" t="n">
        <f aca="false">'[1]PHYSICAL+FINANCIAL PIVOT '!F6</f>
        <v>5726347700.62576</v>
      </c>
      <c r="I11" s="23" t="n">
        <f aca="false">(H11/H13)*100</f>
        <v>52.7859741576908</v>
      </c>
      <c r="J11" s="7"/>
    </row>
    <row r="12" customFormat="false" ht="12.75" hidden="false" customHeight="false" outlineLevel="0" collapsed="false">
      <c r="A12" s="24"/>
      <c r="B12" s="25" t="str">
        <f aca="false">'[1]PHYSICAL+FINANCIAL PIVOT '!C7</f>
        <v>NON-EOL</v>
      </c>
      <c r="C12" s="25"/>
      <c r="D12" s="26" t="n">
        <f aca="false">'[1]PHYSICAL+FINANCIAL PIVOT '!D7</f>
        <v>13727</v>
      </c>
      <c r="E12" s="27" t="n">
        <f aca="false">(D12/D13)*100</f>
        <v>21.2331203885598</v>
      </c>
      <c r="F12" s="26" t="n">
        <f aca="false">'[1]PHYSICAL+FINANCIAL PIVOT '!E7</f>
        <v>2502301244.78625</v>
      </c>
      <c r="G12" s="27" t="n">
        <f aca="false">(F12/F13)*100</f>
        <v>26.3898058754608</v>
      </c>
      <c r="H12" s="26" t="n">
        <f aca="false">'[1]PHYSICAL+FINANCIAL PIVOT '!F7</f>
        <v>5121889529.0578</v>
      </c>
      <c r="I12" s="27" t="n">
        <f aca="false">(H12/H13)*100</f>
        <v>47.2140258423092</v>
      </c>
      <c r="J12" s="7"/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'[1]PHYSICAL+FINANCIAL PIVOT '!D8</f>
        <v>64649</v>
      </c>
      <c r="E13" s="29"/>
      <c r="F13" s="28" t="n">
        <f aca="false">'[1]PHYSICAL+FINANCIAL PIVOT '!E8</f>
        <v>9482075224.78625</v>
      </c>
      <c r="G13" s="29"/>
      <c r="H13" s="28" t="n">
        <f aca="false">'[1]PHYSICAL+FINANCIAL PIVOT '!F8</f>
        <v>10848237229.6836</v>
      </c>
      <c r="I13" s="29"/>
      <c r="J13" s="7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  <c r="J14" s="7"/>
    </row>
    <row r="15" customFormat="false" ht="12.75" hidden="false" customHeight="false" outlineLevel="0" collapsed="false">
      <c r="A15" s="20" t="str">
        <f aca="false">'[1]PHYSICAL+FINANCIAL PIVOT '!B9</f>
        <v>EAST</v>
      </c>
      <c r="B15" s="21" t="str">
        <f aca="false">'[1]PHYSICAL+FINANCIAL PIVOT '!C9</f>
        <v>EOL</v>
      </c>
      <c r="C15" s="21"/>
      <c r="D15" s="22" t="n">
        <f aca="false">'[1]PHYSICAL+FINANCIAL PIVOT '!D9</f>
        <v>34890</v>
      </c>
      <c r="E15" s="23" t="n">
        <f aca="false">(D15/D17)*100</f>
        <v>58.3405792254699</v>
      </c>
      <c r="F15" s="22" t="n">
        <f aca="false">'[1]PHYSICAL+FINANCIAL PIVOT '!E9</f>
        <v>3773012095</v>
      </c>
      <c r="G15" s="23" t="n">
        <f aca="false">(F15/F17)*100</f>
        <v>32.8350789718317</v>
      </c>
      <c r="H15" s="22" t="n">
        <f aca="false">'[1]PHYSICAL+FINANCIAL PIVOT '!F9</f>
        <v>5690273752.13286</v>
      </c>
      <c r="I15" s="23" t="n">
        <f aca="false">(H15/H17)*100</f>
        <v>27.2772095634007</v>
      </c>
      <c r="J15" s="5"/>
    </row>
    <row r="16" customFormat="false" ht="12.75" hidden="false" customHeight="false" outlineLevel="0" collapsed="false">
      <c r="A16" s="24"/>
      <c r="B16" s="25" t="str">
        <f aca="false">'[1]PHYSICAL+FINANCIAL PIVOT '!C10</f>
        <v>NON-EOL</v>
      </c>
      <c r="C16" s="25"/>
      <c r="D16" s="26" t="n">
        <f aca="false">'[1]PHYSICAL+FINANCIAL PIVOT '!D10</f>
        <v>24914</v>
      </c>
      <c r="E16" s="27" t="n">
        <f aca="false">(D16/D17)*100</f>
        <v>41.6594207745301</v>
      </c>
      <c r="F16" s="26" t="n">
        <f aca="false">'[1]PHYSICAL+FINANCIAL PIVOT '!E10</f>
        <v>7717784373.73017</v>
      </c>
      <c r="G16" s="27" t="n">
        <f aca="false">(F16/F17)*100</f>
        <v>67.1649210281683</v>
      </c>
      <c r="H16" s="26" t="n">
        <f aca="false">'[1]PHYSICAL+FINANCIAL PIVOT '!F10</f>
        <v>15170634834.9677</v>
      </c>
      <c r="I16" s="27" t="n">
        <f aca="false">(H16/H17)*100</f>
        <v>72.7227904365993</v>
      </c>
      <c r="J16" s="34"/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'[1]PHYSICAL+FINANCIAL PIVOT '!D11</f>
        <v>59804</v>
      </c>
      <c r="E17" s="29"/>
      <c r="F17" s="28" t="n">
        <f aca="false">'[1]PHYSICAL+FINANCIAL PIVOT '!E11</f>
        <v>11490796468.7302</v>
      </c>
      <c r="G17" s="29"/>
      <c r="H17" s="28" t="n">
        <f aca="false">'[1]PHYSICAL+FINANCIAL PIVOT '!F11</f>
        <v>20860908587.1005</v>
      </c>
      <c r="I17" s="29"/>
      <c r="J17" s="7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  <c r="J18" s="7"/>
    </row>
    <row r="19" customFormat="false" ht="12.75" hidden="false" customHeight="false" outlineLevel="0" collapsed="false">
      <c r="A19" s="20" t="str">
        <f aca="false">'[1]PHYSICAL+FINANCIAL PIVOT '!B12</f>
        <v>ECC-CANADA WEST</v>
      </c>
      <c r="B19" s="21" t="str">
        <f aca="false">'[1]PHYSICAL+FINANCIAL PIVOT '!C12</f>
        <v>EOL</v>
      </c>
      <c r="C19" s="21"/>
      <c r="D19" s="22" t="n">
        <f aca="false">'[1]PHYSICAL+FINANCIAL PIVOT '!D12</f>
        <v>32291</v>
      </c>
      <c r="E19" s="23" t="n">
        <f aca="false">(D19/D21)*100</f>
        <v>69.0864356011981</v>
      </c>
      <c r="F19" s="22" t="n">
        <f aca="false">'[1]PHYSICAL+FINANCIAL PIVOT '!E12</f>
        <v>4478606068.33856</v>
      </c>
      <c r="G19" s="23" t="n">
        <f aca="false">(F19/F21)*100</f>
        <v>52.1634338344873</v>
      </c>
      <c r="H19" s="22" t="n">
        <f aca="false">'[1]PHYSICAL+FINANCIAL PIVOT '!F12</f>
        <v>12347059859.4456</v>
      </c>
      <c r="I19" s="23" t="n">
        <f aca="false">(H19/H21)*100</f>
        <v>59.4617722547584</v>
      </c>
      <c r="J19" s="7"/>
    </row>
    <row r="20" customFormat="false" ht="12.75" hidden="false" customHeight="false" outlineLevel="0" collapsed="false">
      <c r="A20" s="24"/>
      <c r="B20" s="25" t="str">
        <f aca="false">'[1]PHYSICAL+FINANCIAL PIVOT '!C13</f>
        <v>NON-EOL</v>
      </c>
      <c r="C20" s="25"/>
      <c r="D20" s="26" t="n">
        <f aca="false">'[1]PHYSICAL+FINANCIAL PIVOT '!D13</f>
        <v>14449</v>
      </c>
      <c r="E20" s="27" t="n">
        <f aca="false">(D20/D21)*100</f>
        <v>30.9135643988019</v>
      </c>
      <c r="F20" s="26" t="n">
        <f aca="false">'[1]PHYSICAL+FINANCIAL PIVOT '!E13</f>
        <v>4107113350.64949</v>
      </c>
      <c r="G20" s="27" t="n">
        <f aca="false">(F20/F21)*100</f>
        <v>47.8365661655127</v>
      </c>
      <c r="H20" s="26" t="n">
        <f aca="false">'[1]PHYSICAL+FINANCIAL PIVOT '!F13</f>
        <v>8417642219.30468</v>
      </c>
      <c r="I20" s="27" t="n">
        <f aca="false">(H20/H21)*100</f>
        <v>40.5382277452416</v>
      </c>
      <c r="J20" s="5"/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'[1]PHYSICAL+FINANCIAL PIVOT '!D14</f>
        <v>46740</v>
      </c>
      <c r="E21" s="29"/>
      <c r="F21" s="28" t="n">
        <f aca="false">'[1]PHYSICAL+FINANCIAL PIVOT '!E14</f>
        <v>8585719418.98805</v>
      </c>
      <c r="G21" s="29"/>
      <c r="H21" s="28" t="n">
        <f aca="false">'[1]PHYSICAL+FINANCIAL PIVOT '!F14</f>
        <v>20764702078.7502</v>
      </c>
      <c r="I21" s="29"/>
      <c r="J21" s="34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  <c r="J22" s="34"/>
    </row>
    <row r="23" customFormat="false" ht="12.75" hidden="false" customHeight="false" outlineLevel="0" collapsed="false">
      <c r="A23" s="20" t="str">
        <f aca="false">'[1]PHYSICAL+FINANCIAL PIVOT '!B15</f>
        <v>ENA-CANADA EAST</v>
      </c>
      <c r="B23" s="21" t="str">
        <f aca="false">'[1]PHYSICAL+FINANCIAL PIVOT '!C15</f>
        <v>EOL</v>
      </c>
      <c r="C23" s="21"/>
      <c r="D23" s="22" t="n">
        <f aca="false">'[1]PHYSICAL+FINANCIAL PIVOT '!D15</f>
        <v>2246</v>
      </c>
      <c r="E23" s="23" t="n">
        <f aca="false">(D23/D25)*100</f>
        <v>46.5202982601491</v>
      </c>
      <c r="F23" s="22" t="n">
        <f aca="false">'[1]PHYSICAL+FINANCIAL PIVOT '!E15</f>
        <v>321674334.011</v>
      </c>
      <c r="G23" s="23" t="n">
        <f aca="false">(F23/F25)*100</f>
        <v>42.391880603635</v>
      </c>
      <c r="H23" s="22" t="n">
        <f aca="false">'[1]PHYSICAL+FINANCIAL PIVOT '!F15</f>
        <v>1065545599.85097</v>
      </c>
      <c r="I23" s="23" t="n">
        <f aca="false">(H23/H25)*100</f>
        <v>43.2775767655303</v>
      </c>
      <c r="J23" s="7"/>
    </row>
    <row r="24" customFormat="false" ht="12.75" hidden="false" customHeight="false" outlineLevel="0" collapsed="false">
      <c r="A24" s="24"/>
      <c r="B24" s="25" t="str">
        <f aca="false">'[1]PHYSICAL+FINANCIAL PIVOT '!C16</f>
        <v>NON-EOL</v>
      </c>
      <c r="C24" s="25"/>
      <c r="D24" s="26" t="n">
        <f aca="false">'[1]PHYSICAL+FINANCIAL PIVOT '!D16</f>
        <v>2582</v>
      </c>
      <c r="E24" s="27" t="n">
        <f aca="false">(D24/D25)*100</f>
        <v>53.4797017398509</v>
      </c>
      <c r="F24" s="26" t="n">
        <f aca="false">'[1]PHYSICAL+FINANCIAL PIVOT '!E16</f>
        <v>437136856.789102</v>
      </c>
      <c r="G24" s="27" t="n">
        <f aca="false">(F24/F25)*100</f>
        <v>57.608119396365</v>
      </c>
      <c r="H24" s="26" t="n">
        <f aca="false">'[1]PHYSICAL+FINANCIAL PIVOT '!F16</f>
        <v>1396573768.85559</v>
      </c>
      <c r="I24" s="27" t="n">
        <f aca="false">(H24/H25)*100</f>
        <v>56.7224232344697</v>
      </c>
      <c r="J24" s="7"/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'[1]PHYSICAL+FINANCIAL PIVOT '!D17</f>
        <v>4828</v>
      </c>
      <c r="E25" s="29"/>
      <c r="F25" s="28" t="n">
        <f aca="false">'[1]PHYSICAL+FINANCIAL PIVOT '!E17</f>
        <v>758811190.800102</v>
      </c>
      <c r="G25" s="29"/>
      <c r="H25" s="28" t="n">
        <f aca="false">'[1]PHYSICAL+FINANCIAL PIVOT '!F17</f>
        <v>2462119368.70656</v>
      </c>
      <c r="I25" s="29"/>
      <c r="J25" s="14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  <c r="J26" s="14"/>
    </row>
    <row r="27" customFormat="false" ht="12.75" hidden="false" customHeight="false" outlineLevel="0" collapsed="false">
      <c r="A27" s="20" t="str">
        <f aca="false">'[1]PHYSICAL+FINANCIAL PIVOT '!B18</f>
        <v>G-DAILY-EST</v>
      </c>
      <c r="B27" s="21" t="str">
        <f aca="false">'[1]PHYSICAL+FINANCIAL PIVOT '!C18</f>
        <v>EOL</v>
      </c>
      <c r="C27" s="21"/>
      <c r="D27" s="22" t="n">
        <f aca="false">'[1]PHYSICAL+FINANCIAL PIVOT '!D18</f>
        <v>7540</v>
      </c>
      <c r="E27" s="23" t="n">
        <f aca="false">(D27/D29)*100</f>
        <v>72.765875313646</v>
      </c>
      <c r="F27" s="22" t="n">
        <f aca="false">'[1]PHYSICAL+FINANCIAL PIVOT '!E18</f>
        <v>1583324882</v>
      </c>
      <c r="G27" s="23" t="n">
        <f aca="false">(F27/F29)*100</f>
        <v>62.0585901930177</v>
      </c>
      <c r="H27" s="22" t="n">
        <f aca="false">'[1]PHYSICAL+FINANCIAL PIVOT '!F18</f>
        <v>5457605685.90538</v>
      </c>
      <c r="I27" s="23" t="n">
        <f aca="false">(H27/H29)*100</f>
        <v>63.7507460416221</v>
      </c>
      <c r="J27" s="7"/>
    </row>
    <row r="28" customFormat="false" ht="12.75" hidden="false" customHeight="false" outlineLevel="0" collapsed="false">
      <c r="A28" s="24"/>
      <c r="B28" s="25" t="str">
        <f aca="false">'[1]PHYSICAL+FINANCIAL PIVOT '!C19</f>
        <v>NON-EOL</v>
      </c>
      <c r="C28" s="25"/>
      <c r="D28" s="26" t="n">
        <f aca="false">'[1]PHYSICAL+FINANCIAL PIVOT '!D19</f>
        <v>2822</v>
      </c>
      <c r="E28" s="27" t="n">
        <f aca="false">(D28/D29)*100</f>
        <v>27.234124686354</v>
      </c>
      <c r="F28" s="26" t="n">
        <f aca="false">'[1]PHYSICAL+FINANCIAL PIVOT '!E19</f>
        <v>968013904.5813</v>
      </c>
      <c r="G28" s="27" t="n">
        <f aca="false">(F28/F29)*100</f>
        <v>37.9414098069823</v>
      </c>
      <c r="H28" s="26" t="n">
        <f aca="false">'[1]PHYSICAL+FINANCIAL PIVOT '!F19</f>
        <v>3103244225.31318</v>
      </c>
      <c r="I28" s="27" t="n">
        <f aca="false">(H28/H29)*100</f>
        <v>36.2492539583779</v>
      </c>
      <c r="J28" s="7"/>
    </row>
    <row r="29" customFormat="false" ht="12.75" hidden="false" customHeight="false" outlineLevel="0" collapsed="false">
      <c r="A29" s="3"/>
      <c r="B29" s="3" t="s">
        <v>8</v>
      </c>
      <c r="C29" s="3"/>
      <c r="D29" s="28" t="n">
        <f aca="false">'[1]PHYSICAL+FINANCIAL PIVOT '!D20</f>
        <v>10362</v>
      </c>
      <c r="E29" s="29"/>
      <c r="F29" s="28" t="n">
        <f aca="false">'[1]PHYSICAL+FINANCIAL PIVOT '!E20</f>
        <v>2551338786.5813</v>
      </c>
      <c r="G29" s="29"/>
      <c r="H29" s="28" t="n">
        <f aca="false">'[1]PHYSICAL+FINANCIAL PIVOT '!F20</f>
        <v>8560849911.21856</v>
      </c>
      <c r="I29" s="29"/>
      <c r="J29" s="7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  <c r="J30" s="7"/>
    </row>
    <row r="31" customFormat="false" ht="12.75" hidden="false" customHeight="false" outlineLevel="0" collapsed="false">
      <c r="A31" s="20" t="str">
        <f aca="false">'[1]PHYSICAL+FINANCIAL PIVOT '!B21</f>
        <v>NG-PRICE</v>
      </c>
      <c r="B31" s="21" t="str">
        <f aca="false">'[1]PHYSICAL+FINANCIAL PIVOT '!C21</f>
        <v>EOL</v>
      </c>
      <c r="C31" s="21"/>
      <c r="D31" s="22" t="n">
        <f aca="false">'[1]PHYSICAL+FINANCIAL PIVOT '!D21</f>
        <v>44965</v>
      </c>
      <c r="E31" s="23" t="n">
        <f aca="false">(D31/D33)*100</f>
        <v>55.5754684332822</v>
      </c>
      <c r="F31" s="22" t="n">
        <f aca="false">'[1]PHYSICAL+FINANCIAL PIVOT '!E21</f>
        <v>17865246912</v>
      </c>
      <c r="G31" s="23" t="n">
        <f aca="false">(F31/F33)*100</f>
        <v>30.5881404740426</v>
      </c>
      <c r="H31" s="22" t="n">
        <f aca="false">'[1]PHYSICAL+FINANCIAL PIVOT '!F21</f>
        <v>66740356183.8</v>
      </c>
      <c r="I31" s="23" t="n">
        <f aca="false">(H31/H33)*100</f>
        <v>32.3391537350414</v>
      </c>
      <c r="J31" s="14"/>
    </row>
    <row r="32" customFormat="false" ht="12.75" hidden="false" customHeight="false" outlineLevel="0" collapsed="false">
      <c r="A32" s="24"/>
      <c r="B32" s="25" t="str">
        <f aca="false">'[1]PHYSICAL+FINANCIAL PIVOT '!C22</f>
        <v>NON-EOL</v>
      </c>
      <c r="C32" s="25"/>
      <c r="D32" s="26" t="n">
        <f aca="false">'[1]PHYSICAL+FINANCIAL PIVOT '!D22</f>
        <v>35943</v>
      </c>
      <c r="E32" s="27" t="n">
        <f aca="false">(D32/D33)*100</f>
        <v>44.4245315667178</v>
      </c>
      <c r="F32" s="26" t="n">
        <f aca="false">'[1]PHYSICAL+FINANCIAL PIVOT '!E22</f>
        <v>40540549043.9871</v>
      </c>
      <c r="G32" s="27" t="n">
        <f aca="false">(F32/F33)*100</f>
        <v>69.4118595259574</v>
      </c>
      <c r="H32" s="26" t="n">
        <f aca="false">'[1]PHYSICAL+FINANCIAL PIVOT '!F22</f>
        <v>139635966247.553</v>
      </c>
      <c r="I32" s="27" t="n">
        <f aca="false">(H32/H33)*100</f>
        <v>67.6608462649586</v>
      </c>
      <c r="J32" s="7"/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'[1]PHYSICAL+FINANCIAL PIVOT '!D23</f>
        <v>80908</v>
      </c>
      <c r="E33" s="29"/>
      <c r="F33" s="28" t="n">
        <f aca="false">'[1]PHYSICAL+FINANCIAL PIVOT '!E23</f>
        <v>58405795955.9871</v>
      </c>
      <c r="G33" s="29"/>
      <c r="H33" s="28" t="n">
        <f aca="false">'[1]PHYSICAL+FINANCIAL PIVOT '!F23</f>
        <v>206376322431.353</v>
      </c>
      <c r="I33" s="29"/>
      <c r="J33" s="7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  <c r="J34" s="7"/>
    </row>
    <row r="35" customFormat="false" ht="12.75" hidden="false" customHeight="false" outlineLevel="0" collapsed="false">
      <c r="A35" s="20" t="str">
        <f aca="false">'[1]PHYSICAL+FINANCIAL PIVOT '!B24</f>
        <v>TEXAS</v>
      </c>
      <c r="B35" s="21" t="str">
        <f aca="false">'[1]PHYSICAL+FINANCIAL PIVOT '!C24</f>
        <v>EOL</v>
      </c>
      <c r="C35" s="21"/>
      <c r="D35" s="22" t="n">
        <f aca="false">'[1]PHYSICAL+FINANCIAL PIVOT '!D24</f>
        <v>8259</v>
      </c>
      <c r="E35" s="23" t="n">
        <f aca="false">(D35/D37)*100</f>
        <v>49.3723098995696</v>
      </c>
      <c r="F35" s="22" t="n">
        <f aca="false">'[1]PHYSICAL+FINANCIAL PIVOT '!E24</f>
        <v>1480644168</v>
      </c>
      <c r="G35" s="23" t="n">
        <f aca="false">(F35/F37)*100</f>
        <v>31.3658066092829</v>
      </c>
      <c r="H35" s="22" t="n">
        <f aca="false">'[1]PHYSICAL+FINANCIAL PIVOT '!F24</f>
        <v>1970565414.2925</v>
      </c>
      <c r="I35" s="23" t="n">
        <f aca="false">(H35/H37)*100</f>
        <v>27.6609355450933</v>
      </c>
      <c r="J35" s="7"/>
    </row>
    <row r="36" customFormat="false" ht="12.75" hidden="false" customHeight="false" outlineLevel="0" collapsed="false">
      <c r="A36" s="24"/>
      <c r="B36" s="25" t="str">
        <f aca="false">'[1]PHYSICAL+FINANCIAL PIVOT '!C25</f>
        <v>NON-EOL</v>
      </c>
      <c r="C36" s="25"/>
      <c r="D36" s="26" t="n">
        <f aca="false">'[1]PHYSICAL+FINANCIAL PIVOT '!D25</f>
        <v>8469</v>
      </c>
      <c r="E36" s="27" t="n">
        <f aca="false">(D36/D37)*100</f>
        <v>50.6276901004304</v>
      </c>
      <c r="F36" s="26" t="n">
        <f aca="false">'[1]PHYSICAL+FINANCIAL PIVOT '!E25</f>
        <v>3239923635.16242</v>
      </c>
      <c r="G36" s="27" t="n">
        <f aca="false">(F36/F37)*100</f>
        <v>68.6341933907171</v>
      </c>
      <c r="H36" s="26" t="n">
        <f aca="false">'[1]PHYSICAL+FINANCIAL PIVOT '!F25</f>
        <v>5153435909.09025</v>
      </c>
      <c r="I36" s="27" t="n">
        <f aca="false">(H36/H37)*100</f>
        <v>72.3390644549067</v>
      </c>
      <c r="J36" s="5"/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'[1]PHYSICAL+FINANCIAL PIVOT '!D26</f>
        <v>16728</v>
      </c>
      <c r="E37" s="29"/>
      <c r="F37" s="28" t="n">
        <f aca="false">'[1]PHYSICAL+FINANCIAL PIVOT '!E26</f>
        <v>4720567803.16242</v>
      </c>
      <c r="G37" s="29"/>
      <c r="H37" s="28" t="n">
        <f aca="false">'[1]PHYSICAL+FINANCIAL PIVOT '!F26</f>
        <v>7124001323.38275</v>
      </c>
      <c r="I37" s="29"/>
      <c r="J37" s="5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  <c r="J38" s="5"/>
    </row>
    <row r="39" customFormat="false" ht="12.75" hidden="false" customHeight="false" outlineLevel="0" collapsed="false">
      <c r="A39" s="20" t="str">
        <f aca="false">'[1]PHYSICAL+FINANCIAL PIVOT '!B27</f>
        <v>WEST</v>
      </c>
      <c r="B39" s="21" t="str">
        <f aca="false">'[1]PHYSICAL+FINANCIAL PIVOT '!C27</f>
        <v>EOL</v>
      </c>
      <c r="C39" s="21"/>
      <c r="D39" s="22" t="n">
        <f aca="false">'[1]PHYSICAL+FINANCIAL PIVOT '!D27</f>
        <v>37882</v>
      </c>
      <c r="E39" s="23" t="n">
        <f aca="false">(D39/D41)*100</f>
        <v>69.773267272024</v>
      </c>
      <c r="F39" s="22" t="n">
        <f aca="false">'[1]PHYSICAL+FINANCIAL PIVOT '!E27</f>
        <v>7949356460</v>
      </c>
      <c r="G39" s="23" t="n">
        <f aca="false">(F39/F41)*100</f>
        <v>55.9260119569114</v>
      </c>
      <c r="H39" s="22" t="n">
        <f aca="false">'[1]PHYSICAL+FINANCIAL PIVOT '!F27</f>
        <v>4125360480.46656</v>
      </c>
      <c r="I39" s="23" t="n">
        <f aca="false">(H39/H41)*100</f>
        <v>40.5617529776558</v>
      </c>
      <c r="J39" s="7"/>
    </row>
    <row r="40" customFormat="false" ht="12.75" hidden="false" customHeight="false" outlineLevel="0" collapsed="false">
      <c r="A40" s="24"/>
      <c r="B40" s="25" t="str">
        <f aca="false">'[1]PHYSICAL+FINANCIAL PIVOT '!C28</f>
        <v>NON-EOL</v>
      </c>
      <c r="C40" s="25"/>
      <c r="D40" s="26" t="n">
        <f aca="false">'[1]PHYSICAL+FINANCIAL PIVOT '!D28</f>
        <v>16411</v>
      </c>
      <c r="E40" s="27" t="n">
        <f aca="false">(D40/D41)*100</f>
        <v>30.226732727976</v>
      </c>
      <c r="F40" s="26" t="n">
        <f aca="false">'[1]PHYSICAL+FINANCIAL PIVOT '!E28</f>
        <v>6264702761.89596</v>
      </c>
      <c r="G40" s="27" t="n">
        <f aca="false">(F40/F41)*100</f>
        <v>44.0739880430886</v>
      </c>
      <c r="H40" s="26" t="n">
        <f aca="false">'[1]PHYSICAL+FINANCIAL PIVOT '!F28</f>
        <v>6045207055.75184</v>
      </c>
      <c r="I40" s="27" t="n">
        <f aca="false">(H40/H41)*100</f>
        <v>59.4382470223442</v>
      </c>
      <c r="J40" s="7"/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'[1]PHYSICAL+FINANCIAL PIVOT '!D29</f>
        <v>54293</v>
      </c>
      <c r="E41" s="29"/>
      <c r="F41" s="28" t="n">
        <f aca="false">'[1]PHYSICAL+FINANCIAL PIVOT '!E29</f>
        <v>14214059221.896</v>
      </c>
      <c r="G41" s="29"/>
      <c r="H41" s="28" t="n">
        <f aca="false">'[1]PHYSICAL+FINANCIAL PIVOT '!F29</f>
        <v>10170567536.2184</v>
      </c>
      <c r="I41" s="29"/>
      <c r="J41" s="5"/>
    </row>
    <row r="42" customFormat="false" ht="12.75" hidden="false" customHeight="false" outlineLevel="0" collapsed="false">
      <c r="A42" s="3"/>
      <c r="B42" s="30"/>
      <c r="C42" s="30"/>
      <c r="D42" s="31"/>
      <c r="E42" s="32"/>
      <c r="F42" s="31"/>
      <c r="G42" s="32"/>
      <c r="H42" s="31"/>
      <c r="I42" s="35"/>
      <c r="J42" s="5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218995</v>
      </c>
      <c r="E43" s="23" t="n">
        <f aca="false">(D43/D45)*100</f>
        <v>64.7316678095959</v>
      </c>
      <c r="F43" s="22" t="n">
        <f aca="false">SUM(F39,F35,F31,F27,F23,F19,F15,F11)</f>
        <v>44431638899.3496</v>
      </c>
      <c r="G43" s="23" t="n">
        <f aca="false">(F43/F45)*100</f>
        <v>40.3157389622818</v>
      </c>
      <c r="H43" s="22" t="n">
        <f aca="false">SUM(H39,H35,H31,H27,H23,H19,H15,H11)</f>
        <v>103123114676.52</v>
      </c>
      <c r="I43" s="23" t="n">
        <f aca="false">(H43/H45)*100</f>
        <v>35.9104145891739</v>
      </c>
      <c r="J43" s="34"/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119317</v>
      </c>
      <c r="E44" s="27" t="n">
        <f aca="false">(D44/D45)*100</f>
        <v>35.2683321904041</v>
      </c>
      <c r="F44" s="26" t="n">
        <f aca="false">SUM(F40,F36,F32,F28,F24,F20,F16,F12)</f>
        <v>65777525171.5817</v>
      </c>
      <c r="G44" s="27" t="n">
        <f aca="false">(F44/F45)*100</f>
        <v>59.6842610377182</v>
      </c>
      <c r="H44" s="26" t="n">
        <f aca="false">SUM(H40,H36,H32,H28,H24,H20,H16,H12)</f>
        <v>184044593789.894</v>
      </c>
      <c r="I44" s="27" t="n">
        <f aca="false">(H44/H45)*100</f>
        <v>64.0895854108261</v>
      </c>
      <c r="J44" s="7"/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338312</v>
      </c>
      <c r="E45" s="29"/>
      <c r="F45" s="28" t="n">
        <f aca="false">SUM(F43:F44)</f>
        <v>110209164070.931</v>
      </c>
      <c r="G45" s="29"/>
      <c r="H45" s="28" t="n">
        <f aca="false">SUM(H43:H44)</f>
        <v>287167708466.414</v>
      </c>
      <c r="I45" s="29"/>
      <c r="J45" s="7"/>
    </row>
    <row r="46" customFormat="false" ht="12.75" hidden="false" customHeight="false" outlineLevel="0" collapsed="false">
      <c r="A46" s="36"/>
      <c r="B46" s="36"/>
      <c r="C46" s="37"/>
      <c r="D46" s="14"/>
      <c r="E46" s="14"/>
      <c r="F46" s="37"/>
      <c r="G46" s="37"/>
      <c r="H46" s="38"/>
      <c r="I46" s="37"/>
      <c r="J46" s="14"/>
    </row>
    <row r="47" customFormat="false" ht="12.75" hidden="false" customHeight="false" outlineLevel="0" collapsed="false">
      <c r="A47" s="36"/>
      <c r="B47" s="36"/>
      <c r="C47" s="37"/>
      <c r="D47" s="14"/>
      <c r="E47" s="14"/>
      <c r="F47" s="37"/>
      <c r="G47" s="37"/>
      <c r="H47" s="38"/>
      <c r="I47" s="37"/>
      <c r="J47" s="14"/>
    </row>
    <row r="48" customFormat="false" ht="12.75" hidden="false" customHeight="false" outlineLevel="0" collapsed="false">
      <c r="A48" s="36"/>
      <c r="B48" s="39"/>
      <c r="C48" s="6"/>
      <c r="D48" s="7"/>
      <c r="E48" s="7"/>
      <c r="F48" s="6"/>
      <c r="G48" s="6"/>
      <c r="H48" s="7"/>
      <c r="I48" s="6"/>
      <c r="J48" s="7"/>
    </row>
    <row r="49" customFormat="false" ht="12.75" hidden="false" customHeight="false" outlineLevel="0" collapsed="false">
      <c r="A49" s="39"/>
      <c r="B49" s="39"/>
      <c r="C49" s="6"/>
      <c r="D49" s="7"/>
      <c r="E49" s="7"/>
      <c r="F49" s="6"/>
      <c r="G49" s="6"/>
      <c r="H49" s="7"/>
      <c r="I49" s="6"/>
      <c r="J49" s="7"/>
    </row>
    <row r="50" customFormat="false" ht="12.75" hidden="false" customHeight="false" outlineLevel="0" collapsed="false">
      <c r="A50" s="3"/>
      <c r="B50" s="3"/>
      <c r="C50" s="37"/>
      <c r="D50" s="14"/>
      <c r="E50" s="14"/>
      <c r="F50" s="37"/>
      <c r="G50" s="37"/>
      <c r="H50" s="38"/>
      <c r="I50" s="37"/>
      <c r="J50" s="3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2.28"/>
    <col collapsed="false" customWidth="true" hidden="false" outlineLevel="0" max="3" min="3" style="0" width="4.28"/>
    <col collapsed="false" customWidth="true" hidden="false" outlineLevel="0" max="4" min="4" style="0" width="15.85"/>
    <col collapsed="false" customWidth="true" hidden="false" outlineLevel="0" max="5" min="5" style="0" width="15.41"/>
    <col collapsed="false" customWidth="true" hidden="false" outlineLevel="0" max="6" min="6" style="0" width="14.41"/>
    <col collapsed="false" customWidth="true" hidden="false" outlineLevel="0" max="7" min="7" style="0" width="18.7"/>
    <col collapsed="false" customWidth="true" hidden="false" outlineLevel="0" max="8" min="8" style="0" width="18.56"/>
    <col collapsed="false" customWidth="true" hidden="false" outlineLevel="0" max="9" min="9" style="0" width="20.28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tr">
        <f aca="false">'PHYSICAL &amp; FINANCIAL'!A3</f>
        <v>As of August 23, 2000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8"/>
      <c r="B6" s="8"/>
      <c r="C6" s="8"/>
      <c r="G6" s="4"/>
      <c r="H6" s="5"/>
      <c r="I6" s="3"/>
    </row>
    <row r="7" customFormat="false" ht="12.75" hidden="false" customHeight="false" outlineLevel="0" collapsed="false">
      <c r="G7" s="6"/>
      <c r="H7" s="7"/>
      <c r="I7" s="3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6"/>
      <c r="H8" s="8"/>
      <c r="I8" s="3"/>
    </row>
    <row r="9" customFormat="false" ht="26.25" hidden="false" customHeight="false" outlineLevel="0" collapsed="false">
      <c r="A9" s="9" t="s">
        <v>4</v>
      </c>
      <c r="B9" s="10" t="str">
        <f aca="false">'[1]FINANCIAL PIVOT'!B5</f>
        <v>REGION</v>
      </c>
      <c r="C9" s="11"/>
      <c r="D9" s="12" t="str">
        <f aca="false">'[1]FINANCIAL PIVOT'!D5</f>
        <v>DEAL COUNT</v>
      </c>
      <c r="E9" s="12" t="s">
        <v>5</v>
      </c>
      <c r="F9" s="12" t="str">
        <f aca="false">'[1]FINANCIAL PIVOT'!E5</f>
        <v>VOLUME</v>
      </c>
      <c r="G9" s="12" t="s">
        <v>6</v>
      </c>
      <c r="H9" s="13" t="str">
        <f aca="false">'[1]FINANCIAL PIVOT'!F5</f>
        <v>NOTIONAL VALUE</v>
      </c>
      <c r="I9" s="13" t="s">
        <v>7</v>
      </c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</row>
    <row r="11" customFormat="false" ht="12.75" hidden="false" customHeight="false" outlineLevel="0" collapsed="false">
      <c r="A11" s="20" t="str">
        <f aca="false">'[1]FINANCIAL PIVOT'!B6</f>
        <v>CENTRAL</v>
      </c>
      <c r="B11" s="21" t="str">
        <f aca="false">'[1]FINANCIAL PIVOT'!C6</f>
        <v>EOL</v>
      </c>
      <c r="C11" s="21"/>
      <c r="D11" s="22" t="n">
        <f aca="false">'[1]FINANCIAL PIVOT'!D6</f>
        <v>7176</v>
      </c>
      <c r="E11" s="23" t="n">
        <f aca="false">(D11/D13)*100</f>
        <v>77.4527792768484</v>
      </c>
      <c r="F11" s="22" t="n">
        <f aca="false">'[1]FINANCIAL PIVOT'!E6</f>
        <v>6257345000</v>
      </c>
      <c r="G11" s="23" t="n">
        <f aca="false">(F11/F13)*100</f>
        <v>82.7154523804119</v>
      </c>
      <c r="H11" s="22" t="n">
        <f aca="false">'[1]FINANCIAL PIVOT'!F6</f>
        <v>3257071014.02</v>
      </c>
      <c r="I11" s="23" t="n">
        <f aca="false">(H11/H13)*100</f>
        <v>72.5524761183136</v>
      </c>
    </row>
    <row r="12" customFormat="false" ht="12.75" hidden="false" customHeight="false" outlineLevel="0" collapsed="false">
      <c r="A12" s="24"/>
      <c r="B12" s="25" t="str">
        <f aca="false">'[1]FINANCIAL PIVOT'!C7</f>
        <v>NON-EOL</v>
      </c>
      <c r="C12" s="25"/>
      <c r="D12" s="26" t="n">
        <f aca="false">'[1]FINANCIAL PIVOT'!D7</f>
        <v>2089</v>
      </c>
      <c r="E12" s="27" t="n">
        <f aca="false">(D12/D13)*100</f>
        <v>22.5472207231516</v>
      </c>
      <c r="F12" s="26" t="n">
        <f aca="false">'[1]FINANCIAL PIVOT'!E7</f>
        <v>1307559525</v>
      </c>
      <c r="G12" s="27" t="n">
        <f aca="false">(F12/F13)*100</f>
        <v>17.2845476195881</v>
      </c>
      <c r="H12" s="26" t="n">
        <f aca="false">'[1]FINANCIAL PIVOT'!F7</f>
        <v>1232191363.06082</v>
      </c>
      <c r="I12" s="27" t="n">
        <f aca="false">(H12/H13)*100</f>
        <v>27.4475238816864</v>
      </c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'[1]FINANCIAL PIVOT'!D8</f>
        <v>9265</v>
      </c>
      <c r="E13" s="29"/>
      <c r="F13" s="28" t="n">
        <f aca="false">'[1]FINANCIAL PIVOT'!E8</f>
        <v>7564904525</v>
      </c>
      <c r="G13" s="29"/>
      <c r="H13" s="28" t="n">
        <f aca="false">'[1]FINANCIAL PIVOT'!F8</f>
        <v>4489262377.08082</v>
      </c>
      <c r="I13" s="29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</row>
    <row r="15" customFormat="false" ht="12.75" hidden="false" customHeight="false" outlineLevel="0" collapsed="false">
      <c r="A15" s="20" t="str">
        <f aca="false">'[1]FINANCIAL PIVOT'!B9</f>
        <v>EAST</v>
      </c>
      <c r="B15" s="21" t="str">
        <f aca="false">'[1]FINANCIAL PIVOT'!C9</f>
        <v>EOL</v>
      </c>
      <c r="C15" s="21"/>
      <c r="D15" s="22" t="n">
        <f aca="false">'[1]FINANCIAL PIVOT'!D9</f>
        <v>5587</v>
      </c>
      <c r="E15" s="23" t="n">
        <f aca="false">(D15/D17)*100</f>
        <v>61.7689331122167</v>
      </c>
      <c r="F15" s="22" t="n">
        <f aca="false">'[1]FINANCIAL PIVOT'!E9</f>
        <v>2916183472</v>
      </c>
      <c r="G15" s="23" t="n">
        <f aca="false">(F15/F17)*100</f>
        <v>43.7937190772387</v>
      </c>
      <c r="H15" s="22" t="n">
        <f aca="false">'[1]FINANCIAL PIVOT'!F9</f>
        <v>2340456500.14125</v>
      </c>
      <c r="I15" s="23" t="n">
        <f aca="false">(H15/H17)*100</f>
        <v>55.8710366112581</v>
      </c>
    </row>
    <row r="16" customFormat="false" ht="12.75" hidden="false" customHeight="false" outlineLevel="0" collapsed="false">
      <c r="A16" s="24"/>
      <c r="B16" s="25" t="str">
        <f aca="false">'[1]FINANCIAL PIVOT'!C10</f>
        <v>NON-EOL</v>
      </c>
      <c r="C16" s="25"/>
      <c r="D16" s="26" t="n">
        <f aca="false">'[1]FINANCIAL PIVOT'!D10</f>
        <v>3458</v>
      </c>
      <c r="E16" s="27" t="n">
        <f aca="false">(D16/D17)*100</f>
        <v>38.2310668877833</v>
      </c>
      <c r="F16" s="26" t="n">
        <f aca="false">'[1]FINANCIAL PIVOT'!E10</f>
        <v>3742724548.25</v>
      </c>
      <c r="G16" s="27" t="n">
        <f aca="false">(F16/F17)*100</f>
        <v>56.2062809227613</v>
      </c>
      <c r="H16" s="26" t="n">
        <f aca="false">'[1]FINANCIAL PIVOT'!F10</f>
        <v>1848577106.70907</v>
      </c>
      <c r="I16" s="27" t="n">
        <f aca="false">(H16/H17)*100</f>
        <v>44.1289633887419</v>
      </c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'[1]FINANCIAL PIVOT'!D11</f>
        <v>9045</v>
      </c>
      <c r="E17" s="29"/>
      <c r="F17" s="28" t="n">
        <f aca="false">'[1]FINANCIAL PIVOT'!E11</f>
        <v>6658908020.25</v>
      </c>
      <c r="G17" s="29"/>
      <c r="H17" s="28" t="n">
        <f aca="false">'[1]FINANCIAL PIVOT'!F11</f>
        <v>4189033606.85032</v>
      </c>
      <c r="I17" s="29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</row>
    <row r="19" customFormat="false" ht="12.75" hidden="false" customHeight="false" outlineLevel="0" collapsed="false">
      <c r="A19" s="20" t="str">
        <f aca="false">'[1]FINANCIAL PIVOT'!B12</f>
        <v>ECC-CANADA WEST</v>
      </c>
      <c r="B19" s="21" t="str">
        <f aca="false">'[1]FINANCIAL PIVOT'!C12</f>
        <v>EOL</v>
      </c>
      <c r="C19" s="21"/>
      <c r="D19" s="22" t="n">
        <f aca="false">'[1]FINANCIAL PIVOT'!D12</f>
        <v>3727</v>
      </c>
      <c r="E19" s="23" t="n">
        <f aca="false">(D19/D21)*100</f>
        <v>60.3172034309759</v>
      </c>
      <c r="F19" s="22" t="n">
        <f aca="false">'[1]FINANCIAL PIVOT'!E12</f>
        <v>2164898186.0556</v>
      </c>
      <c r="G19" s="23" t="n">
        <f aca="false">(F19/F21)*100</f>
        <v>46.0925755891314</v>
      </c>
      <c r="H19" s="22" t="n">
        <f aca="false">'[1]FINANCIAL PIVOT'!F12</f>
        <v>5091124857.33835</v>
      </c>
      <c r="I19" s="23" t="n">
        <f aca="false">(H19/H21)*100</f>
        <v>59.3712148019491</v>
      </c>
    </row>
    <row r="20" customFormat="false" ht="12.75" hidden="false" customHeight="false" outlineLevel="0" collapsed="false">
      <c r="A20" s="24"/>
      <c r="B20" s="25" t="str">
        <f aca="false">'[1]FINANCIAL PIVOT'!C13</f>
        <v>NON-EOL</v>
      </c>
      <c r="C20" s="25"/>
      <c r="D20" s="26" t="n">
        <f aca="false">'[1]FINANCIAL PIVOT'!D13</f>
        <v>2452</v>
      </c>
      <c r="E20" s="27" t="n">
        <f aca="false">(D20/D21)*100</f>
        <v>39.6827965690241</v>
      </c>
      <c r="F20" s="26" t="n">
        <f aca="false">'[1]FINANCIAL PIVOT'!E13</f>
        <v>2531949751.78471</v>
      </c>
      <c r="G20" s="27" t="n">
        <f aca="false">(F20/F21)*100</f>
        <v>53.9074244108687</v>
      </c>
      <c r="H20" s="26" t="n">
        <f aca="false">'[1]FINANCIAL PIVOT'!F13</f>
        <v>3483947885.10317</v>
      </c>
      <c r="I20" s="27" t="n">
        <f aca="false">(H20/H21)*100</f>
        <v>40.6287851980508</v>
      </c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'[1]FINANCIAL PIVOT'!D14</f>
        <v>6179</v>
      </c>
      <c r="E21" s="29"/>
      <c r="F21" s="28" t="n">
        <f aca="false">'[1]FINANCIAL PIVOT'!E14</f>
        <v>4696847937.84031</v>
      </c>
      <c r="G21" s="29"/>
      <c r="H21" s="28" t="n">
        <f aca="false">'[1]FINANCIAL PIVOT'!F14</f>
        <v>8575072742.44152</v>
      </c>
      <c r="I21" s="29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</row>
    <row r="23" customFormat="false" ht="12.75" hidden="false" customHeight="false" outlineLevel="0" collapsed="false">
      <c r="A23" s="20" t="str">
        <f aca="false">'[1]FINANCIAL PIVOT'!B15</f>
        <v>ENA-CANADA EAST</v>
      </c>
      <c r="B23" s="21" t="str">
        <f aca="false">'[1]FINANCIAL PIVOT'!C15</f>
        <v>EOL</v>
      </c>
      <c r="C23" s="21"/>
      <c r="D23" s="22" t="n">
        <f aca="false">'[1]FINANCIAL PIVOT'!D15</f>
        <v>133</v>
      </c>
      <c r="E23" s="23" t="n">
        <f aca="false">(D23/D25)*100</f>
        <v>82.0987654320988</v>
      </c>
      <c r="F23" s="22" t="n">
        <f aca="false">'[1]FINANCIAL PIVOT'!E15</f>
        <v>42763300</v>
      </c>
      <c r="G23" s="23" t="n">
        <f aca="false">(F23/F25)*100</f>
        <v>76.5841725124153</v>
      </c>
      <c r="H23" s="22" t="n">
        <f aca="false">'[1]FINANCIAL PIVOT'!F15</f>
        <v>74922994.3369555</v>
      </c>
      <c r="I23" s="23" t="n">
        <f aca="false">(H23/H25)*100</f>
        <v>64.3166677867376</v>
      </c>
    </row>
    <row r="24" customFormat="false" ht="12.75" hidden="false" customHeight="false" outlineLevel="0" collapsed="false">
      <c r="A24" s="24"/>
      <c r="B24" s="25" t="str">
        <f aca="false">'[1]FINANCIAL PIVOT'!C16</f>
        <v>NON-EOL</v>
      </c>
      <c r="C24" s="25"/>
      <c r="D24" s="26" t="n">
        <f aca="false">'[1]FINANCIAL PIVOT'!D16</f>
        <v>29</v>
      </c>
      <c r="E24" s="27" t="n">
        <f aca="false">(D24/D25)*100</f>
        <v>17.9012345679012</v>
      </c>
      <c r="F24" s="26" t="n">
        <f aca="false">'[1]FINANCIAL PIVOT'!E16</f>
        <v>13075000</v>
      </c>
      <c r="G24" s="27" t="n">
        <f aca="false">(F24/F25)*100</f>
        <v>23.4158274875847</v>
      </c>
      <c r="H24" s="26" t="n">
        <f aca="false">'[1]FINANCIAL PIVOT'!F16</f>
        <v>41567795.555</v>
      </c>
      <c r="I24" s="27" t="n">
        <f aca="false">(H24/H25)*100</f>
        <v>35.6833322132624</v>
      </c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'[1]FINANCIAL PIVOT'!D17</f>
        <v>162</v>
      </c>
      <c r="E25" s="29"/>
      <c r="F25" s="28" t="n">
        <f aca="false">'[1]FINANCIAL PIVOT'!E17</f>
        <v>55838300</v>
      </c>
      <c r="G25" s="29"/>
      <c r="H25" s="28" t="n">
        <f aca="false">'[1]FINANCIAL PIVOT'!F17</f>
        <v>116490789.891956</v>
      </c>
      <c r="I25" s="29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</row>
    <row r="27" customFormat="false" ht="12.75" hidden="false" customHeight="false" outlineLevel="0" collapsed="false">
      <c r="A27" s="20" t="str">
        <f aca="false">'[1]FINANCIAL PIVOT'!B18</f>
        <v>G-DAILY-EST</v>
      </c>
      <c r="B27" s="21" t="str">
        <f aca="false">'[1]FINANCIAL PIVOT'!C18</f>
        <v>EOL</v>
      </c>
      <c r="C27" s="21"/>
      <c r="D27" s="22" t="n">
        <f aca="false">'[1]FINANCIAL PIVOT'!D18</f>
        <v>7540</v>
      </c>
      <c r="E27" s="23" t="n">
        <f aca="false">(D27/D29)*100</f>
        <v>72.765875313646</v>
      </c>
      <c r="F27" s="22" t="n">
        <f aca="false">'[1]FINANCIAL PIVOT'!E18</f>
        <v>1583324882</v>
      </c>
      <c r="G27" s="23" t="n">
        <f aca="false">(F27/F29)*100</f>
        <v>62.0585901930177</v>
      </c>
      <c r="H27" s="22" t="n">
        <f aca="false">'[1]FINANCIAL PIVOT'!F18</f>
        <v>5457605685.90538</v>
      </c>
      <c r="I27" s="23" t="n">
        <f aca="false">(H27/H29)*100</f>
        <v>63.7507460416221</v>
      </c>
    </row>
    <row r="28" customFormat="false" ht="12.75" hidden="false" customHeight="false" outlineLevel="0" collapsed="false">
      <c r="A28" s="24"/>
      <c r="B28" s="25" t="str">
        <f aca="false">'[1]FINANCIAL PIVOT'!C19</f>
        <v>NON-EOL</v>
      </c>
      <c r="C28" s="25"/>
      <c r="D28" s="26" t="n">
        <f aca="false">'[1]FINANCIAL PIVOT'!D19</f>
        <v>2822</v>
      </c>
      <c r="E28" s="27" t="n">
        <f aca="false">(D28/D29)*100</f>
        <v>27.234124686354</v>
      </c>
      <c r="F28" s="26" t="n">
        <f aca="false">'[1]FINANCIAL PIVOT'!E19</f>
        <v>968013904.5813</v>
      </c>
      <c r="G28" s="27" t="n">
        <f aca="false">(F28/F29)*100</f>
        <v>37.9414098069823</v>
      </c>
      <c r="H28" s="26" t="n">
        <f aca="false">'[1]FINANCIAL PIVOT'!F19</f>
        <v>3103244225.31318</v>
      </c>
      <c r="I28" s="27" t="n">
        <f aca="false">(H28/H29)*100</f>
        <v>36.2492539583779</v>
      </c>
    </row>
    <row r="29" customFormat="false" ht="12.75" hidden="false" customHeight="false" outlineLevel="0" collapsed="false">
      <c r="A29" s="3"/>
      <c r="B29" s="3" t="s">
        <v>8</v>
      </c>
      <c r="C29" s="3"/>
      <c r="D29" s="28" t="n">
        <f aca="false">'[1]FINANCIAL PIVOT'!D20</f>
        <v>10362</v>
      </c>
      <c r="E29" s="29"/>
      <c r="F29" s="28" t="n">
        <f aca="false">'[1]FINANCIAL PIVOT'!E20</f>
        <v>2551338786.5813</v>
      </c>
      <c r="G29" s="29"/>
      <c r="H29" s="28" t="n">
        <f aca="false">'[1]FINANCIAL PIVOT'!F20</f>
        <v>8560849911.21856</v>
      </c>
      <c r="I29" s="29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</row>
    <row r="31" customFormat="false" ht="12.75" hidden="false" customHeight="false" outlineLevel="0" collapsed="false">
      <c r="A31" s="20" t="str">
        <f aca="false">'[1]FINANCIAL PIVOT'!B21</f>
        <v>NG-PRICE</v>
      </c>
      <c r="B31" s="21" t="str">
        <f aca="false">'[1]FINANCIAL PIVOT'!C21</f>
        <v>EOL</v>
      </c>
      <c r="C31" s="21"/>
      <c r="D31" s="22" t="n">
        <f aca="false">'[1]FINANCIAL PIVOT'!D21</f>
        <v>44964</v>
      </c>
      <c r="E31" s="23" t="n">
        <f aca="false">(D31/D33)*100</f>
        <v>55.7022868610788</v>
      </c>
      <c r="F31" s="22" t="n">
        <f aca="false">'[1]FINANCIAL PIVOT'!E21</f>
        <v>17865236912</v>
      </c>
      <c r="G31" s="23" t="n">
        <f aca="false">(F31/F33)*100</f>
        <v>30.9693302268676</v>
      </c>
      <c r="H31" s="22" t="n">
        <f aca="false">'[1]FINANCIAL PIVOT'!F21</f>
        <v>66740329183.8</v>
      </c>
      <c r="I31" s="23" t="n">
        <f aca="false">(H31/H33)*100</f>
        <v>32.7699246747026</v>
      </c>
    </row>
    <row r="32" customFormat="false" ht="12.75" hidden="false" customHeight="false" outlineLevel="0" collapsed="false">
      <c r="A32" s="24"/>
      <c r="B32" s="25" t="str">
        <f aca="false">'[1]FINANCIAL PIVOT'!C22</f>
        <v>NON-EOL</v>
      </c>
      <c r="C32" s="25"/>
      <c r="D32" s="26" t="n">
        <f aca="false">'[1]FINANCIAL PIVOT'!D22</f>
        <v>35758</v>
      </c>
      <c r="E32" s="27" t="n">
        <f aca="false">(D32/D33)*100</f>
        <v>44.2977131389212</v>
      </c>
      <c r="F32" s="26" t="n">
        <f aca="false">'[1]FINANCIAL PIVOT'!E22</f>
        <v>39821631938.98</v>
      </c>
      <c r="G32" s="27" t="n">
        <f aca="false">(F32/F33)*100</f>
        <v>69.0306697731324</v>
      </c>
      <c r="H32" s="26" t="n">
        <f aca="false">'[1]FINANCIAL PIVOT'!F22</f>
        <v>136923029357.031</v>
      </c>
      <c r="I32" s="27" t="n">
        <f aca="false">(H32/H33)*100</f>
        <v>67.2300753252974</v>
      </c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'[1]FINANCIAL PIVOT'!D23</f>
        <v>80722</v>
      </c>
      <c r="E33" s="29"/>
      <c r="F33" s="28" t="n">
        <f aca="false">'[1]FINANCIAL PIVOT'!E23</f>
        <v>57686868850.98</v>
      </c>
      <c r="G33" s="29"/>
      <c r="H33" s="28" t="n">
        <f aca="false">'[1]FINANCIAL PIVOT'!F23</f>
        <v>203663358540.831</v>
      </c>
      <c r="I33" s="29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</row>
    <row r="35" customFormat="false" ht="12.75" hidden="false" customHeight="false" outlineLevel="0" collapsed="false">
      <c r="A35" s="20" t="str">
        <f aca="false">'[1]FINANCIAL PIVOT'!B24</f>
        <v>TEXAS</v>
      </c>
      <c r="B35" s="21" t="str">
        <f aca="false">'[1]FINANCIAL PIVOT'!C24</f>
        <v>EOL</v>
      </c>
      <c r="C35" s="21"/>
      <c r="D35" s="22" t="n">
        <f aca="false">'[1]FINANCIAL PIVOT'!D24</f>
        <v>3784</v>
      </c>
      <c r="E35" s="23" t="n">
        <f aca="false">(D35/D37)*100</f>
        <v>57.9390598683203</v>
      </c>
      <c r="F35" s="22" t="n">
        <f aca="false">'[1]FINANCIAL PIVOT'!E24</f>
        <v>1346556500</v>
      </c>
      <c r="G35" s="23" t="n">
        <f aca="false">(F35/F37)*100</f>
        <v>39.8686294689184</v>
      </c>
      <c r="H35" s="22" t="n">
        <f aca="false">'[1]FINANCIAL PIVOT'!F24</f>
        <v>1472090708.971</v>
      </c>
      <c r="I35" s="23" t="n">
        <f aca="false">(H35/H37)*100</f>
        <v>55.7849773696276</v>
      </c>
    </row>
    <row r="36" customFormat="false" ht="12.75" hidden="false" customHeight="false" outlineLevel="0" collapsed="false">
      <c r="A36" s="24"/>
      <c r="B36" s="25" t="str">
        <f aca="false">'[1]FINANCIAL PIVOT'!C25</f>
        <v>NON-EOL</v>
      </c>
      <c r="C36" s="25"/>
      <c r="D36" s="26" t="n">
        <f aca="false">'[1]FINANCIAL PIVOT'!D25</f>
        <v>2747</v>
      </c>
      <c r="E36" s="27" t="n">
        <f aca="false">(D36/D37)*100</f>
        <v>42.0609401316797</v>
      </c>
      <c r="F36" s="26" t="n">
        <f aca="false">'[1]FINANCIAL PIVOT'!E25</f>
        <v>2030927296</v>
      </c>
      <c r="G36" s="27" t="n">
        <f aca="false">(F36/F37)*100</f>
        <v>60.1313705310816</v>
      </c>
      <c r="H36" s="26" t="n">
        <f aca="false">'[1]FINANCIAL PIVOT'!F25</f>
        <v>1166775126.2108</v>
      </c>
      <c r="I36" s="27" t="n">
        <f aca="false">(H36/H37)*100</f>
        <v>44.2150226303724</v>
      </c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'[1]FINANCIAL PIVOT'!D26</f>
        <v>6531</v>
      </c>
      <c r="E37" s="29"/>
      <c r="F37" s="28" t="n">
        <f aca="false">'[1]FINANCIAL PIVOT'!E26</f>
        <v>3377483796</v>
      </c>
      <c r="G37" s="29"/>
      <c r="H37" s="28" t="n">
        <f aca="false">'[1]FINANCIAL PIVOT'!F26</f>
        <v>2638865835.1818</v>
      </c>
      <c r="I37" s="29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</row>
    <row r="39" customFormat="false" ht="12.75" hidden="false" customHeight="false" outlineLevel="0" collapsed="false">
      <c r="A39" s="20" t="str">
        <f aca="false">'[1]FINANCIAL PIVOT'!B27</f>
        <v>WEST</v>
      </c>
      <c r="B39" s="21" t="str">
        <f aca="false">'[1]FINANCIAL PIVOT'!C27</f>
        <v>EOL</v>
      </c>
      <c r="C39" s="21"/>
      <c r="D39" s="22" t="n">
        <f aca="false">'[1]FINANCIAL PIVOT'!D27</f>
        <v>16211</v>
      </c>
      <c r="E39" s="23" t="n">
        <f aca="false">(D39/D41)*100</f>
        <v>68.539658379841</v>
      </c>
      <c r="F39" s="22" t="n">
        <f aca="false">'[1]FINANCIAL PIVOT'!E27</f>
        <v>7707251600</v>
      </c>
      <c r="G39" s="23" t="n">
        <f aca="false">(F39/F41)*100</f>
        <v>59.0038464589832</v>
      </c>
      <c r="H39" s="22" t="n">
        <f aca="false">'[1]FINANCIAL PIVOT'!F27</f>
        <v>3190354998.82456</v>
      </c>
      <c r="I39" s="23" t="n">
        <f aca="false">(H39/H41)*100</f>
        <v>51.7634983694191</v>
      </c>
    </row>
    <row r="40" customFormat="false" ht="12.75" hidden="false" customHeight="false" outlineLevel="0" collapsed="false">
      <c r="A40" s="24"/>
      <c r="B40" s="25" t="str">
        <f aca="false">'[1]FINANCIAL PIVOT'!C28</f>
        <v>NON-EOL</v>
      </c>
      <c r="C40" s="25"/>
      <c r="D40" s="26" t="n">
        <f aca="false">'[1]FINANCIAL PIVOT'!D28</f>
        <v>7441</v>
      </c>
      <c r="E40" s="27" t="n">
        <f aca="false">(D40/D41)*100</f>
        <v>31.460341620159</v>
      </c>
      <c r="F40" s="26" t="n">
        <f aca="false">'[1]FINANCIAL PIVOT'!E28</f>
        <v>5355035119.48996</v>
      </c>
      <c r="G40" s="27" t="n">
        <f aca="false">(F40/F41)*100</f>
        <v>40.9961535410169</v>
      </c>
      <c r="H40" s="26" t="n">
        <f aca="false">'[1]FINANCIAL PIVOT'!F28</f>
        <v>2972974566.06698</v>
      </c>
      <c r="I40" s="27" t="n">
        <f aca="false">(H40/H41)*100</f>
        <v>48.2365016305809</v>
      </c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'[1]FINANCIAL PIVOT'!D29</f>
        <v>23652</v>
      </c>
      <c r="E41" s="29"/>
      <c r="F41" s="28" t="n">
        <f aca="false">'[1]FINANCIAL PIVOT'!E29</f>
        <v>13062286719.49</v>
      </c>
      <c r="G41" s="29"/>
      <c r="H41" s="28" t="n">
        <f aca="false">'[1]FINANCIAL PIVOT'!F29</f>
        <v>6163329564.89155</v>
      </c>
      <c r="I41" s="29"/>
    </row>
    <row r="42" customFormat="false" ht="12.75" hidden="false" customHeight="false" outlineLevel="0" collapsed="false">
      <c r="A42" s="3"/>
      <c r="B42" s="30"/>
      <c r="C42" s="30"/>
      <c r="D42" s="31"/>
      <c r="E42" s="40"/>
      <c r="F42" s="31"/>
      <c r="G42" s="32"/>
      <c r="H42" s="31"/>
      <c r="I42" s="33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89122</v>
      </c>
      <c r="E43" s="23" t="n">
        <f aca="false">(D43/D45)*100</f>
        <v>61.0767691443139</v>
      </c>
      <c r="F43" s="22" t="n">
        <f aca="false">SUM(F39,F35,F31,F27,F23,F19,F15,F11)</f>
        <v>39883559852.0556</v>
      </c>
      <c r="G43" s="23" t="n">
        <f aca="false">(F43/F45)*100</f>
        <v>41.6954450325223</v>
      </c>
      <c r="H43" s="22" t="n">
        <f aca="false">SUM(H39,H35,H31,H27,H23,H19,H15,H11)</f>
        <v>87623955943.3375</v>
      </c>
      <c r="I43" s="23" t="n">
        <f aca="false">(H43/H45)*100</f>
        <v>36.7555911763325</v>
      </c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56796</v>
      </c>
      <c r="E44" s="27" t="n">
        <f aca="false">(D44/D45)*100</f>
        <v>38.9232308556861</v>
      </c>
      <c r="F44" s="26" t="n">
        <f aca="false">SUM(F40,F36,F32,F28,F24,F20,F16,F12)</f>
        <v>55770917084.086</v>
      </c>
      <c r="G44" s="27" t="n">
        <f aca="false">(F44/F45)*100</f>
        <v>58.3045549674777</v>
      </c>
      <c r="H44" s="26" t="n">
        <f aca="false">SUM(H40,H36,H32,H28,H24,H20,H16,H12)</f>
        <v>150772307425.05</v>
      </c>
      <c r="I44" s="27" t="n">
        <f aca="false">(H44/H45)*100</f>
        <v>63.2444088236675</v>
      </c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145918</v>
      </c>
      <c r="E45" s="29"/>
      <c r="F45" s="28" t="n">
        <f aca="false">SUM(F43:F44)</f>
        <v>95654476936.1416</v>
      </c>
      <c r="G45" s="29"/>
      <c r="H45" s="28" t="n">
        <f aca="false">SUM(H43:H44)</f>
        <v>238396263368.388</v>
      </c>
      <c r="I45" s="29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2.28"/>
    <col collapsed="false" customWidth="true" hidden="false" outlineLevel="0" max="3" min="3" style="0" width="5.85"/>
    <col collapsed="false" customWidth="true" hidden="false" outlineLevel="0" max="5" min="4" style="0" width="15.85"/>
    <col collapsed="false" customWidth="true" hidden="false" outlineLevel="0" max="7" min="6" style="0" width="15.41"/>
    <col collapsed="false" customWidth="true" hidden="false" outlineLevel="0" max="8" min="8" style="0" width="19.56"/>
    <col collapsed="false" customWidth="true" hidden="false" outlineLevel="0" max="9" min="9" style="0" width="19.99"/>
    <col collapsed="false" customWidth="true" hidden="false" outlineLevel="0" max="10" min="10" style="0" width="18.56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12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tr">
        <f aca="false">'PHYSICAL &amp; FINANCIAL'!A3</f>
        <v>As of August 23, 2000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8"/>
      <c r="B6" s="8"/>
      <c r="I6" s="4"/>
      <c r="J6" s="5"/>
    </row>
    <row r="7" customFormat="false" ht="12.75" hidden="false" customHeight="false" outlineLevel="0" collapsed="false">
      <c r="I7" s="6"/>
      <c r="J7" s="7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6"/>
      <c r="J8" s="7"/>
    </row>
    <row r="9" customFormat="false" ht="26.25" hidden="false" customHeight="false" outlineLevel="0" collapsed="false">
      <c r="A9" s="9" t="s">
        <v>4</v>
      </c>
      <c r="B9" s="10" t="str">
        <f aca="false">'[1]PHYSICAL PIVOT'!B5</f>
        <v>REGION</v>
      </c>
      <c r="C9" s="11"/>
      <c r="D9" s="12" t="str">
        <f aca="false">'[1]PHYSICAL PIVOT'!D5</f>
        <v>DEAL COUNT</v>
      </c>
      <c r="E9" s="12" t="s">
        <v>5</v>
      </c>
      <c r="F9" s="12" t="str">
        <f aca="false">'[1]PHYSICAL PIVOT'!E5</f>
        <v>VOLUME</v>
      </c>
      <c r="G9" s="12" t="s">
        <v>6</v>
      </c>
      <c r="H9" s="13" t="str">
        <f aca="false">'[1]PHYSICAL PIVOT'!F5</f>
        <v>NOTIONAL VALUE</v>
      </c>
      <c r="I9" s="13" t="s">
        <v>7</v>
      </c>
      <c r="J9" s="14"/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  <c r="J10" s="14"/>
    </row>
    <row r="11" customFormat="false" ht="12.75" hidden="false" customHeight="false" outlineLevel="0" collapsed="false">
      <c r="A11" s="20" t="str">
        <f aca="false">'[1]PHYSICAL PIVOT'!B6</f>
        <v>CENTRAL</v>
      </c>
      <c r="B11" s="21" t="str">
        <f aca="false">'[1]PHYSICAL PIVOT'!C6</f>
        <v>EOL</v>
      </c>
      <c r="C11" s="21"/>
      <c r="D11" s="22" t="n">
        <f aca="false">'[1]PHYSICAL PIVOT'!D6</f>
        <v>43746</v>
      </c>
      <c r="E11" s="23" t="n">
        <f aca="false">(D11/D13)*100</f>
        <v>78.9867109634552</v>
      </c>
      <c r="F11" s="22" t="n">
        <f aca="false">'[1]PHYSICAL PIVOT'!E6</f>
        <v>722428980</v>
      </c>
      <c r="G11" s="23" t="n">
        <f aca="false">(F11/F13)*100</f>
        <v>37.6820373939861</v>
      </c>
      <c r="H11" s="22" t="n">
        <f aca="false">'[1]PHYSICAL PIVOT'!F6</f>
        <v>2469276686.60576</v>
      </c>
      <c r="I11" s="23" t="n">
        <f aca="false">(H11/H13)*100</f>
        <v>38.8313642346783</v>
      </c>
      <c r="J11" s="7"/>
    </row>
    <row r="12" customFormat="false" ht="12.75" hidden="false" customHeight="false" outlineLevel="0" collapsed="false">
      <c r="A12" s="24"/>
      <c r="B12" s="25" t="str">
        <f aca="false">'[1]PHYSICAL PIVOT'!C7</f>
        <v>NON-EOL</v>
      </c>
      <c r="C12" s="25"/>
      <c r="D12" s="26" t="n">
        <f aca="false">'[1]PHYSICAL PIVOT'!D7</f>
        <v>11638</v>
      </c>
      <c r="E12" s="27" t="n">
        <f aca="false">(D12/D13)*100</f>
        <v>21.0132890365449</v>
      </c>
      <c r="F12" s="26" t="n">
        <f aca="false">'[1]PHYSICAL PIVOT'!E7</f>
        <v>1194741719.78625</v>
      </c>
      <c r="G12" s="27" t="n">
        <f aca="false">(F12/F13)*100</f>
        <v>62.3179626060139</v>
      </c>
      <c r="H12" s="26" t="n">
        <f aca="false">'[1]PHYSICAL PIVOT'!F7</f>
        <v>3889698165.99696</v>
      </c>
      <c r="I12" s="27" t="n">
        <f aca="false">(H12/H13)*100</f>
        <v>61.1686357653217</v>
      </c>
      <c r="J12" s="7"/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'[1]PHYSICAL PIVOT'!D8</f>
        <v>55384</v>
      </c>
      <c r="E13" s="29"/>
      <c r="F13" s="28" t="n">
        <f aca="false">'[1]PHYSICAL PIVOT'!E8</f>
        <v>1917170699.78625</v>
      </c>
      <c r="G13" s="29"/>
      <c r="H13" s="28" t="n">
        <f aca="false">'[1]PHYSICAL PIVOT'!F8</f>
        <v>6358974852.60272</v>
      </c>
      <c r="I13" s="29"/>
      <c r="J13" s="7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  <c r="J14" s="7"/>
    </row>
    <row r="15" customFormat="false" ht="12.75" hidden="false" customHeight="false" outlineLevel="0" collapsed="false">
      <c r="A15" s="20" t="str">
        <f aca="false">'[1]PHYSICAL PIVOT'!B9</f>
        <v>EAST</v>
      </c>
      <c r="B15" s="21" t="str">
        <f aca="false">'[1]PHYSICAL PIVOT'!C9</f>
        <v>EOL</v>
      </c>
      <c r="C15" s="21"/>
      <c r="D15" s="22" t="n">
        <f aca="false">'[1]PHYSICAL PIVOT'!D9</f>
        <v>29303</v>
      </c>
      <c r="E15" s="23" t="n">
        <f aca="false">(D15/D17)*100</f>
        <v>57.7296637049587</v>
      </c>
      <c r="F15" s="22" t="n">
        <f aca="false">'[1]PHYSICAL PIVOT'!E9</f>
        <v>856828623</v>
      </c>
      <c r="G15" s="23" t="n">
        <f aca="false">(F15/F17)*100</f>
        <v>17.7327898219486</v>
      </c>
      <c r="H15" s="22" t="n">
        <f aca="false">'[1]PHYSICAL PIVOT'!F9</f>
        <v>3349817251.9916</v>
      </c>
      <c r="I15" s="23" t="n">
        <f aca="false">(H15/H17)*100</f>
        <v>20.0926245905746</v>
      </c>
      <c r="J15" s="5"/>
    </row>
    <row r="16" customFormat="false" ht="12.75" hidden="false" customHeight="false" outlineLevel="0" collapsed="false">
      <c r="A16" s="24"/>
      <c r="B16" s="25" t="str">
        <f aca="false">'[1]PHYSICAL PIVOT'!C10</f>
        <v>NON-EOL</v>
      </c>
      <c r="C16" s="25"/>
      <c r="D16" s="26" t="n">
        <f aca="false">'[1]PHYSICAL PIVOT'!D10</f>
        <v>21456</v>
      </c>
      <c r="E16" s="27" t="n">
        <f aca="false">(D16/D17)*100</f>
        <v>42.2703362950413</v>
      </c>
      <c r="F16" s="26" t="n">
        <f aca="false">'[1]PHYSICAL PIVOT'!E10</f>
        <v>3975059825.48016</v>
      </c>
      <c r="G16" s="27" t="n">
        <f aca="false">(F16/F17)*100</f>
        <v>82.2672101780514</v>
      </c>
      <c r="H16" s="26" t="n">
        <f aca="false">'[1]PHYSICAL PIVOT'!F10</f>
        <v>13322057728.2586</v>
      </c>
      <c r="I16" s="27" t="n">
        <f aca="false">(H16/H17)*100</f>
        <v>79.9073754094254</v>
      </c>
      <c r="J16" s="34"/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'[1]PHYSICAL PIVOT'!D11</f>
        <v>50759</v>
      </c>
      <c r="E17" s="29"/>
      <c r="F17" s="28" t="n">
        <f aca="false">'[1]PHYSICAL PIVOT'!E11</f>
        <v>4831888448.48016</v>
      </c>
      <c r="G17" s="29"/>
      <c r="H17" s="28" t="n">
        <f aca="false">'[1]PHYSICAL PIVOT'!F11</f>
        <v>16671874980.2502</v>
      </c>
      <c r="I17" s="29"/>
      <c r="J17" s="7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  <c r="J18" s="7"/>
    </row>
    <row r="19" customFormat="false" ht="12.75" hidden="false" customHeight="false" outlineLevel="0" collapsed="false">
      <c r="A19" s="20" t="str">
        <f aca="false">'[1]PHYSICAL PIVOT'!B12</f>
        <v>ECC-CANADA WEST</v>
      </c>
      <c r="B19" s="21" t="str">
        <f aca="false">'[1]PHYSICAL PIVOT'!C12</f>
        <v>EOL</v>
      </c>
      <c r="C19" s="21"/>
      <c r="D19" s="22" t="n">
        <f aca="false">'[1]PHYSICAL PIVOT'!D12</f>
        <v>28564</v>
      </c>
      <c r="E19" s="23" t="n">
        <f aca="false">(D19/D21)*100</f>
        <v>70.4223268657084</v>
      </c>
      <c r="F19" s="22" t="n">
        <f aca="false">'[1]PHYSICAL PIVOT'!E12</f>
        <v>2313707882.28299</v>
      </c>
      <c r="G19" s="23" t="n">
        <f aca="false">(F19/F21)*100</f>
        <v>59.4956118632161</v>
      </c>
      <c r="H19" s="22" t="n">
        <f aca="false">'[1]PHYSICAL PIVOT'!F12</f>
        <v>7255935002.10722</v>
      </c>
      <c r="I19" s="23" t="n">
        <f aca="false">(H19/H21)*100</f>
        <v>59.5254769601095</v>
      </c>
      <c r="J19" s="7"/>
    </row>
    <row r="20" customFormat="false" ht="12.75" hidden="false" customHeight="false" outlineLevel="0" collapsed="false">
      <c r="A20" s="24"/>
      <c r="B20" s="25" t="str">
        <f aca="false">'[1]PHYSICAL PIVOT'!C13</f>
        <v>NON-EOL</v>
      </c>
      <c r="C20" s="25"/>
      <c r="D20" s="26" t="n">
        <f aca="false">'[1]PHYSICAL PIVOT'!D13</f>
        <v>11997</v>
      </c>
      <c r="E20" s="27" t="n">
        <f aca="false">(D20/D21)*100</f>
        <v>29.5776731342916</v>
      </c>
      <c r="F20" s="26" t="n">
        <f aca="false">'[1]PHYSICAL PIVOT'!E13</f>
        <v>1575163598.8648</v>
      </c>
      <c r="G20" s="27" t="n">
        <f aca="false">(F20/F21)*100</f>
        <v>40.5043881367839</v>
      </c>
      <c r="H20" s="26" t="n">
        <f aca="false">'[1]PHYSICAL PIVOT'!F13</f>
        <v>4933694334.20154</v>
      </c>
      <c r="I20" s="27" t="n">
        <f aca="false">(H20/H21)*100</f>
        <v>40.4745230398905</v>
      </c>
      <c r="J20" s="5"/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'[1]PHYSICAL PIVOT'!D14</f>
        <v>40561</v>
      </c>
      <c r="E21" s="29"/>
      <c r="F21" s="28" t="n">
        <f aca="false">'[1]PHYSICAL PIVOT'!E14</f>
        <v>3888871481.14779</v>
      </c>
      <c r="G21" s="29"/>
      <c r="H21" s="28" t="n">
        <f aca="false">'[1]PHYSICAL PIVOT'!F14</f>
        <v>12189629336.3088</v>
      </c>
      <c r="I21" s="29"/>
      <c r="J21" s="34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  <c r="J22" s="34"/>
    </row>
    <row r="23" customFormat="false" ht="12.75" hidden="false" customHeight="false" outlineLevel="0" collapsed="false">
      <c r="A23" s="20" t="str">
        <f aca="false">'[1]PHYSICAL PIVOT'!B15</f>
        <v>ENA-CANADA EAST</v>
      </c>
      <c r="B23" s="21" t="str">
        <f aca="false">'[1]PHYSICAL PIVOT'!C15</f>
        <v>EOL</v>
      </c>
      <c r="C23" s="21"/>
      <c r="D23" s="22" t="n">
        <f aca="false">'[1]PHYSICAL PIVOT'!D15</f>
        <v>2113</v>
      </c>
      <c r="E23" s="23" t="n">
        <f aca="false">(D23/D25)*100</f>
        <v>45.2850407201029</v>
      </c>
      <c r="F23" s="22" t="n">
        <f aca="false">'[1]PHYSICAL PIVOT'!E15</f>
        <v>278911034.011</v>
      </c>
      <c r="G23" s="23" t="n">
        <f aca="false">(F23/F25)*100</f>
        <v>39.6759302757112</v>
      </c>
      <c r="H23" s="22" t="n">
        <f aca="false">'[1]PHYSICAL PIVOT'!F15</f>
        <v>990622605.514017</v>
      </c>
      <c r="I23" s="23" t="n">
        <f aca="false">(H23/H25)*100</f>
        <v>42.2327138431542</v>
      </c>
      <c r="J23" s="7"/>
    </row>
    <row r="24" customFormat="false" ht="12.75" hidden="false" customHeight="false" outlineLevel="0" collapsed="false">
      <c r="A24" s="24"/>
      <c r="B24" s="25" t="str">
        <f aca="false">'[1]PHYSICAL PIVOT'!C16</f>
        <v>NON-EOL</v>
      </c>
      <c r="C24" s="25"/>
      <c r="D24" s="26" t="n">
        <f aca="false">'[1]PHYSICAL PIVOT'!D16</f>
        <v>2553</v>
      </c>
      <c r="E24" s="27" t="n">
        <f aca="false">(D24/D25)*100</f>
        <v>54.7149592798971</v>
      </c>
      <c r="F24" s="26" t="n">
        <f aca="false">'[1]PHYSICAL PIVOT'!E16</f>
        <v>424061856.789102</v>
      </c>
      <c r="G24" s="27" t="n">
        <f aca="false">(F24/F25)*100</f>
        <v>60.3240697242888</v>
      </c>
      <c r="H24" s="26" t="n">
        <f aca="false">'[1]PHYSICAL PIVOT'!F16</f>
        <v>1355005973.30059</v>
      </c>
      <c r="I24" s="27" t="n">
        <f aca="false">(H24/H25)*100</f>
        <v>57.7672861568458</v>
      </c>
      <c r="J24" s="7"/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'[1]PHYSICAL PIVOT'!D17</f>
        <v>4666</v>
      </c>
      <c r="E25" s="29"/>
      <c r="F25" s="28" t="n">
        <f aca="false">'[1]PHYSICAL PIVOT'!E17</f>
        <v>702972890.800102</v>
      </c>
      <c r="G25" s="29"/>
      <c r="H25" s="28" t="n">
        <f aca="false">'[1]PHYSICAL PIVOT'!F17</f>
        <v>2345628578.81461</v>
      </c>
      <c r="I25" s="29"/>
      <c r="J25" s="14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  <c r="J26" s="14"/>
    </row>
    <row r="27" customFormat="false" ht="12.75" hidden="false" customHeight="false" outlineLevel="0" collapsed="false">
      <c r="A27" s="20" t="s">
        <v>13</v>
      </c>
      <c r="B27" s="21" t="s">
        <v>9</v>
      </c>
      <c r="C27" s="21"/>
      <c r="D27" s="22"/>
      <c r="E27" s="23"/>
      <c r="F27" s="22"/>
      <c r="G27" s="23"/>
      <c r="H27" s="22"/>
      <c r="I27" s="23"/>
      <c r="J27" s="14"/>
    </row>
    <row r="28" customFormat="false" ht="12.75" hidden="false" customHeight="false" outlineLevel="0" collapsed="false">
      <c r="A28" s="24"/>
      <c r="B28" s="25" t="s">
        <v>10</v>
      </c>
      <c r="C28" s="25"/>
      <c r="D28" s="26"/>
      <c r="E28" s="27"/>
      <c r="F28" s="26"/>
      <c r="G28" s="27"/>
      <c r="H28" s="26"/>
      <c r="I28" s="27"/>
      <c r="J28" s="14"/>
    </row>
    <row r="29" customFormat="false" ht="12.75" hidden="false" customHeight="false" outlineLevel="0" collapsed="false">
      <c r="A29" s="3"/>
      <c r="B29" s="3" t="s">
        <v>8</v>
      </c>
      <c r="C29" s="3"/>
      <c r="D29" s="28"/>
      <c r="E29" s="29"/>
      <c r="F29" s="28"/>
      <c r="G29" s="29"/>
      <c r="H29" s="28"/>
      <c r="I29" s="29"/>
      <c r="J29" s="14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  <c r="J30" s="14"/>
    </row>
    <row r="31" customFormat="false" ht="12.75" hidden="false" customHeight="false" outlineLevel="0" collapsed="false">
      <c r="A31" s="20" t="str">
        <f aca="false">'[1]PHYSICAL PIVOT'!B18</f>
        <v>NG-PRICE</v>
      </c>
      <c r="B31" s="21" t="str">
        <f aca="false">'[1]PHYSICAL PIVOT'!C18</f>
        <v>EOL</v>
      </c>
      <c r="C31" s="21"/>
      <c r="D31" s="22" t="n">
        <f aca="false">'[1]PHYSICAL PIVOT'!D18</f>
        <v>1</v>
      </c>
      <c r="E31" s="23" t="n">
        <f aca="false">(D31/D33)*100</f>
        <v>0.537634408602151</v>
      </c>
      <c r="F31" s="22" t="n">
        <f aca="false">'[1]PHYSICAL PIVOT'!E18</f>
        <v>10000</v>
      </c>
      <c r="G31" s="23" t="n">
        <f aca="false">(F31/F33)*100</f>
        <v>0.00139096160519666</v>
      </c>
      <c r="H31" s="22" t="n">
        <f aca="false">'[1]PHYSICAL PIVOT'!F18</f>
        <v>27000</v>
      </c>
      <c r="I31" s="23" t="n">
        <f aca="false">(H31/H33)*100</f>
        <v>0.000995221502738272</v>
      </c>
      <c r="J31" s="7"/>
    </row>
    <row r="32" customFormat="false" ht="12.75" hidden="false" customHeight="false" outlineLevel="0" collapsed="false">
      <c r="A32" s="24"/>
      <c r="B32" s="25" t="str">
        <f aca="false">'[1]PHYSICAL PIVOT'!C19</f>
        <v>NON-EOL</v>
      </c>
      <c r="C32" s="25"/>
      <c r="D32" s="26" t="n">
        <f aca="false">'[1]PHYSICAL PIVOT'!D19</f>
        <v>185</v>
      </c>
      <c r="E32" s="27" t="n">
        <f aca="false">(D32/D33)*100</f>
        <v>99.4623655913979</v>
      </c>
      <c r="F32" s="26" t="n">
        <f aca="false">'[1]PHYSICAL PIVOT'!E19</f>
        <v>718917105.007055</v>
      </c>
      <c r="G32" s="27" t="n">
        <f aca="false">(F32/F33)*100</f>
        <v>99.9986090383948</v>
      </c>
      <c r="H32" s="26" t="n">
        <f aca="false">'[1]PHYSICAL PIVOT'!F19</f>
        <v>2712936890.52203</v>
      </c>
      <c r="I32" s="27" t="n">
        <f aca="false">(H32/H33)*100</f>
        <v>99.9990047784973</v>
      </c>
      <c r="J32" s="7"/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'[1]PHYSICAL PIVOT'!D20</f>
        <v>186</v>
      </c>
      <c r="E33" s="29"/>
      <c r="F33" s="28" t="n">
        <f aca="false">'[1]PHYSICAL PIVOT'!E20</f>
        <v>718927105.007055</v>
      </c>
      <c r="G33" s="29"/>
      <c r="H33" s="28" t="n">
        <f aca="false">'[1]PHYSICAL PIVOT'!F20</f>
        <v>2712963890.52203</v>
      </c>
      <c r="I33" s="29"/>
      <c r="J33" s="7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  <c r="J34" s="7"/>
    </row>
    <row r="35" customFormat="false" ht="12.75" hidden="false" customHeight="false" outlineLevel="0" collapsed="false">
      <c r="A35" s="20" t="str">
        <f aca="false">'[1]PHYSICAL PIVOT'!B21</f>
        <v>TEXAS</v>
      </c>
      <c r="B35" s="21" t="str">
        <f aca="false">'[1]PHYSICAL PIVOT'!C21</f>
        <v>EOL</v>
      </c>
      <c r="C35" s="21"/>
      <c r="D35" s="22" t="n">
        <f aca="false">'[1]PHYSICAL PIVOT'!D21</f>
        <v>4475</v>
      </c>
      <c r="E35" s="23" t="n">
        <f aca="false">(D35/D37)*100</f>
        <v>43.8854565068157</v>
      </c>
      <c r="F35" s="22" t="n">
        <f aca="false">'[1]PHYSICAL PIVOT'!E21</f>
        <v>134087668</v>
      </c>
      <c r="G35" s="23" t="n">
        <f aca="false">(F35/F37)*100</f>
        <v>9.98356523381523</v>
      </c>
      <c r="H35" s="22" t="n">
        <f aca="false">'[1]PHYSICAL PIVOT'!F21</f>
        <v>498474705.3215</v>
      </c>
      <c r="I35" s="23" t="n">
        <f aca="false">(H35/H37)*100</f>
        <v>11.1139274751641</v>
      </c>
      <c r="J35" s="14"/>
    </row>
    <row r="36" customFormat="false" ht="12.75" hidden="false" customHeight="false" outlineLevel="0" collapsed="false">
      <c r="A36" s="24"/>
      <c r="B36" s="25" t="str">
        <f aca="false">'[1]PHYSICAL PIVOT'!C22</f>
        <v>NON-EOL</v>
      </c>
      <c r="C36" s="25"/>
      <c r="D36" s="26" t="n">
        <f aca="false">'[1]PHYSICAL PIVOT'!D22</f>
        <v>5722</v>
      </c>
      <c r="E36" s="27" t="n">
        <f aca="false">(D36/D37)*100</f>
        <v>56.1145434931843</v>
      </c>
      <c r="F36" s="26" t="n">
        <f aca="false">'[1]PHYSICAL PIVOT'!E22</f>
        <v>1208996339.16242</v>
      </c>
      <c r="G36" s="27" t="n">
        <f aca="false">(F36/F37)*100</f>
        <v>90.0164347661848</v>
      </c>
      <c r="H36" s="26" t="n">
        <f aca="false">'[1]PHYSICAL PIVOT'!F22</f>
        <v>3986660782.87945</v>
      </c>
      <c r="I36" s="27" t="n">
        <f aca="false">(H36/H37)*100</f>
        <v>88.8860725248359</v>
      </c>
      <c r="J36" s="7"/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'[1]PHYSICAL PIVOT'!D23</f>
        <v>10197</v>
      </c>
      <c r="E37" s="29"/>
      <c r="F37" s="28" t="n">
        <f aca="false">'[1]PHYSICAL PIVOT'!E23</f>
        <v>1343084007.16242</v>
      </c>
      <c r="G37" s="29"/>
      <c r="H37" s="28" t="n">
        <f aca="false">'[1]PHYSICAL PIVOT'!F23</f>
        <v>4485135488.20095</v>
      </c>
      <c r="I37" s="29"/>
      <c r="J37" s="7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  <c r="J38" s="7"/>
    </row>
    <row r="39" customFormat="false" ht="12.75" hidden="false" customHeight="false" outlineLevel="0" collapsed="false">
      <c r="A39" s="20" t="str">
        <f aca="false">'[1]PHYSICAL PIVOT'!B24</f>
        <v>WEST</v>
      </c>
      <c r="B39" s="21" t="str">
        <f aca="false">'[1]PHYSICAL PIVOT'!C24</f>
        <v>EOL</v>
      </c>
      <c r="C39" s="21"/>
      <c r="D39" s="22" t="n">
        <f aca="false">'[1]PHYSICAL PIVOT'!D24</f>
        <v>21671</v>
      </c>
      <c r="E39" s="23" t="n">
        <f aca="false">(D39/D41)*100</f>
        <v>70.7254985150615</v>
      </c>
      <c r="F39" s="22" t="n">
        <f aca="false">'[1]PHYSICAL PIVOT'!E24</f>
        <v>242104860</v>
      </c>
      <c r="G39" s="23" t="n">
        <f aca="false">(F39/F41)*100</f>
        <v>21.0201979552606</v>
      </c>
      <c r="H39" s="22" t="n">
        <f aca="false">'[1]PHYSICAL PIVOT'!F24</f>
        <v>935005481.642</v>
      </c>
      <c r="I39" s="23" t="n">
        <f aca="false">(H39/H41)*100</f>
        <v>23.332916296269</v>
      </c>
      <c r="J39" s="7"/>
    </row>
    <row r="40" customFormat="false" ht="12.75" hidden="false" customHeight="false" outlineLevel="0" collapsed="false">
      <c r="A40" s="24"/>
      <c r="B40" s="25" t="str">
        <f aca="false">'[1]PHYSICAL PIVOT'!C25</f>
        <v>NON-EOL</v>
      </c>
      <c r="C40" s="25"/>
      <c r="D40" s="26" t="n">
        <f aca="false">'[1]PHYSICAL PIVOT'!D25</f>
        <v>8970</v>
      </c>
      <c r="E40" s="27" t="n">
        <f aca="false">(D40/D41)*100</f>
        <v>29.2745014849385</v>
      </c>
      <c r="F40" s="26" t="n">
        <f aca="false">'[1]PHYSICAL PIVOT'!E25</f>
        <v>909667642.406</v>
      </c>
      <c r="G40" s="27" t="n">
        <f aca="false">(F40/F41)*100</f>
        <v>78.9798020447394</v>
      </c>
      <c r="H40" s="26" t="n">
        <f aca="false">'[1]PHYSICAL PIVOT'!F25</f>
        <v>3072232489.68484</v>
      </c>
      <c r="I40" s="27" t="n">
        <f aca="false">(H40/H41)*100</f>
        <v>76.667083703731</v>
      </c>
      <c r="J40" s="5"/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'[1]PHYSICAL PIVOT'!D26</f>
        <v>30641</v>
      </c>
      <c r="E41" s="29"/>
      <c r="F41" s="28" t="n">
        <f aca="false">'[1]PHYSICAL PIVOT'!E26</f>
        <v>1151772502.406</v>
      </c>
      <c r="G41" s="29"/>
      <c r="H41" s="28" t="n">
        <f aca="false">'[1]PHYSICAL PIVOT'!F26</f>
        <v>4007237971.32684</v>
      </c>
      <c r="I41" s="29"/>
      <c r="J41" s="5"/>
    </row>
    <row r="42" customFormat="false" ht="12.75" hidden="false" customHeight="false" outlineLevel="0" collapsed="false">
      <c r="A42" s="3"/>
      <c r="B42" s="30"/>
      <c r="C42" s="30"/>
      <c r="D42" s="31"/>
      <c r="E42" s="40"/>
      <c r="F42" s="31"/>
      <c r="G42" s="32"/>
      <c r="H42" s="31"/>
      <c r="I42" s="33"/>
      <c r="J42" s="5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129873</v>
      </c>
      <c r="E43" s="23" t="n">
        <f aca="false">(D43/D45)*100</f>
        <v>67.5036643554373</v>
      </c>
      <c r="F43" s="22" t="n">
        <f aca="false">SUM(F39,F35,F31,F27,F23,F19,F15,F11)</f>
        <v>4548079047.29399</v>
      </c>
      <c r="G43" s="23" t="n">
        <f aca="false">(F43/F45)*100</f>
        <v>31.2482089458509</v>
      </c>
      <c r="H43" s="22" t="n">
        <f aca="false">SUM(H39,H35,H31,H27,H23,H19,H15,H11)</f>
        <v>15499158733.1821</v>
      </c>
      <c r="I43" s="23" t="n">
        <f aca="false">(H43/H45)*100</f>
        <v>31.7791664815964</v>
      </c>
      <c r="J43" s="7"/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62521</v>
      </c>
      <c r="E44" s="27" t="n">
        <f aca="false">(D44/D45)*100</f>
        <v>32.4963356445627</v>
      </c>
      <c r="F44" s="26" t="n">
        <f aca="false">SUM(F40,F36,F32,F28,F24,F20,F16,F12)</f>
        <v>10006608087.4958</v>
      </c>
      <c r="G44" s="27" t="n">
        <f aca="false">(F44/F45)*100</f>
        <v>68.7517910541491</v>
      </c>
      <c r="H44" s="26" t="n">
        <f aca="false">SUM(H40,H36,H32,H28,H24,H20,H16,H12)</f>
        <v>33272286364.844</v>
      </c>
      <c r="I44" s="27" t="n">
        <f aca="false">(H44/H45)*100</f>
        <v>68.2208335184036</v>
      </c>
      <c r="J44" s="7"/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192394</v>
      </c>
      <c r="E45" s="29"/>
      <c r="F45" s="28" t="n">
        <f aca="false">SUM(F43:F44)</f>
        <v>14554687134.7898</v>
      </c>
      <c r="G45" s="29"/>
      <c r="H45" s="28" t="n">
        <f aca="false">SUM(H43:H44)</f>
        <v>48771445098.0261</v>
      </c>
      <c r="I45" s="29"/>
      <c r="J45" s="5"/>
    </row>
    <row r="46" customFormat="false" ht="12.75" hidden="false" customHeight="false" outlineLevel="0" collapsed="false">
      <c r="A46" s="36"/>
      <c r="B46" s="39"/>
      <c r="C46" s="6"/>
      <c r="D46" s="7"/>
      <c r="E46" s="7"/>
      <c r="F46" s="6"/>
      <c r="G46" s="6"/>
      <c r="H46" s="41"/>
      <c r="I46" s="6"/>
      <c r="J46" s="34"/>
    </row>
    <row r="47" customFormat="false" ht="12.75" hidden="false" customHeight="false" outlineLevel="0" collapsed="false">
      <c r="A47" s="36"/>
      <c r="B47" s="39"/>
      <c r="C47" s="6"/>
      <c r="D47" s="7"/>
      <c r="E47" s="7"/>
      <c r="F47" s="6"/>
      <c r="G47" s="6"/>
      <c r="H47" s="7"/>
      <c r="I47" s="6"/>
      <c r="J47" s="7"/>
    </row>
    <row r="48" customFormat="false" ht="12.75" hidden="false" customHeight="false" outlineLevel="0" collapsed="false">
      <c r="A48" s="36"/>
      <c r="B48" s="39"/>
      <c r="C48" s="6"/>
      <c r="D48" s="7"/>
      <c r="E48" s="7"/>
      <c r="F48" s="6"/>
      <c r="G48" s="6"/>
      <c r="H48" s="7"/>
      <c r="I48" s="6"/>
      <c r="J48" s="7"/>
    </row>
    <row r="49" customFormat="false" ht="12.75" hidden="false" customHeight="false" outlineLevel="0" collapsed="false">
      <c r="A49" s="36"/>
      <c r="B49" s="36"/>
      <c r="C49" s="37"/>
      <c r="D49" s="14"/>
      <c r="E49" s="14"/>
      <c r="F49" s="37"/>
      <c r="G49" s="37"/>
      <c r="H49" s="38"/>
      <c r="I49" s="37"/>
      <c r="J49" s="14"/>
    </row>
    <row r="50" customFormat="false" ht="12.75" hidden="false" customHeight="false" outlineLevel="0" collapsed="false">
      <c r="A50" s="36"/>
      <c r="B50" s="36"/>
      <c r="C50" s="37"/>
      <c r="D50" s="14"/>
      <c r="E50" s="14"/>
      <c r="F50" s="37"/>
      <c r="G50" s="37"/>
      <c r="H50" s="38"/>
      <c r="I50" s="37"/>
      <c r="J50" s="14"/>
    </row>
    <row r="51" customFormat="false" ht="12.75" hidden="false" customHeight="false" outlineLevel="0" collapsed="false">
      <c r="A51" s="36"/>
      <c r="B51" s="39"/>
      <c r="C51" s="6"/>
      <c r="D51" s="7"/>
      <c r="E51" s="7"/>
      <c r="F51" s="6"/>
      <c r="G51" s="6"/>
      <c r="H51" s="7"/>
      <c r="I51" s="6"/>
      <c r="J51" s="7"/>
    </row>
    <row r="52" customFormat="false" ht="12.75" hidden="false" customHeight="false" outlineLevel="0" collapsed="false">
      <c r="A52" s="39"/>
      <c r="B52" s="39"/>
      <c r="C52" s="6"/>
      <c r="D52" s="7"/>
      <c r="E52" s="7"/>
      <c r="F52" s="6"/>
      <c r="G52" s="6"/>
      <c r="H52" s="7"/>
      <c r="I52" s="6"/>
      <c r="J52" s="7"/>
    </row>
    <row r="53" customFormat="false" ht="12.75" hidden="false" customHeight="false" outlineLevel="0" collapsed="false">
      <c r="A53" s="3"/>
      <c r="B53" s="3"/>
      <c r="C53" s="37"/>
      <c r="D53" s="14"/>
      <c r="E53" s="14"/>
      <c r="F53" s="37"/>
      <c r="G53" s="37"/>
      <c r="H53" s="38"/>
      <c r="I53" s="37"/>
      <c r="J53" s="3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&amp;L&amp;8O:\EOL\SHANKMAN\&amp;F
&amp;A&amp;R&amp;8&amp;D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2000-08-24T18:25:16Z</dcterms:created>
  <dc:creator>mmotsin</dc:creator>
  <dc:description/>
  <dc:language>en-US</dc:language>
  <cp:lastModifiedBy>mmotsin</cp:lastModifiedBy>
  <cp:revision>0</cp:revision>
  <dc:subject/>
  <dc:title/>
</cp:coreProperties>
</file>