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<sst xmlns="http://schemas.openxmlformats.org/spreadsheetml/2006/main" count="61" uniqueCount="14">
  <si>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</si>
  <si>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</si>
  <si>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July 19, 2000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</si>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</sst>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hankman/DEAL%20BREAKDOWN%20ANALYSIS%2007-19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BASIS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40244</v>
          </cell>
          <cell r="E6">
            <v>6121457824</v>
          </cell>
          <cell r="F6">
            <v>4900994487.35485</v>
          </cell>
        </row>
        <row r="7">
          <cell r="C7" t="str">
            <v>NON-EOL</v>
          </cell>
          <cell r="D7">
            <v>12244</v>
          </cell>
          <cell r="E7">
            <v>2184614549.94825</v>
          </cell>
          <cell r="F7">
            <v>4264942662.27152</v>
          </cell>
        </row>
        <row r="8">
          <cell r="D8">
            <v>52488</v>
          </cell>
          <cell r="E8">
            <v>8306072373.94825</v>
          </cell>
          <cell r="F8">
            <v>9165937149.62636</v>
          </cell>
        </row>
        <row r="9">
          <cell r="B9" t="str">
            <v>EAST</v>
          </cell>
          <cell r="C9" t="str">
            <v>EOL</v>
          </cell>
          <cell r="D9">
            <v>26722</v>
          </cell>
          <cell r="E9">
            <v>3000987996</v>
          </cell>
          <cell r="F9">
            <v>4311316374.4371</v>
          </cell>
        </row>
        <row r="10">
          <cell r="C10" t="str">
            <v>NON-EOL</v>
          </cell>
          <cell r="D10">
            <v>22317</v>
          </cell>
          <cell r="E10">
            <v>7060724397.95957</v>
          </cell>
          <cell r="F10">
            <v>13783142547.9447</v>
          </cell>
        </row>
        <row r="11">
          <cell r="D11">
            <v>49039</v>
          </cell>
          <cell r="E11">
            <v>10061712393.9596</v>
          </cell>
          <cell r="F11">
            <v>18094458922.3818</v>
          </cell>
        </row>
        <row r="12">
          <cell r="B12" t="str">
            <v>ECC-CANADA WEST</v>
          </cell>
          <cell r="C12" t="str">
            <v>EOL</v>
          </cell>
          <cell r="D12">
            <v>26907</v>
          </cell>
          <cell r="E12">
            <v>3949894948.0046</v>
          </cell>
          <cell r="F12">
            <v>10878945301.2463</v>
          </cell>
        </row>
        <row r="13">
          <cell r="C13" t="str">
            <v>NON-EOL</v>
          </cell>
          <cell r="D13">
            <v>13264</v>
          </cell>
          <cell r="E13">
            <v>3633847514.11867</v>
          </cell>
          <cell r="F13">
            <v>7590803566.17562</v>
          </cell>
        </row>
        <row r="14">
          <cell r="D14">
            <v>40171</v>
          </cell>
          <cell r="E14">
            <v>7583742462.12327</v>
          </cell>
          <cell r="F14">
            <v>18469748867.4219</v>
          </cell>
        </row>
        <row r="15">
          <cell r="B15" t="str">
            <v>ENA-CANADA EAST</v>
          </cell>
          <cell r="C15" t="str">
            <v>EOL</v>
          </cell>
          <cell r="D15">
            <v>1681</v>
          </cell>
          <cell r="E15">
            <v>278253784.011</v>
          </cell>
          <cell r="F15">
            <v>890050969.749471</v>
          </cell>
        </row>
        <row r="16">
          <cell r="C16" t="str">
            <v>NON-EOL</v>
          </cell>
          <cell r="D16">
            <v>2431</v>
          </cell>
          <cell r="E16">
            <v>410401691.820214</v>
          </cell>
          <cell r="F16">
            <v>1282810610.73019</v>
          </cell>
        </row>
        <row r="17">
          <cell r="D17">
            <v>4112</v>
          </cell>
          <cell r="E17">
            <v>688655475.831214</v>
          </cell>
          <cell r="F17">
            <v>2172861580.47966</v>
          </cell>
        </row>
        <row r="18">
          <cell r="B18" t="str">
            <v>G-DAILY-EST</v>
          </cell>
          <cell r="C18" t="str">
            <v>EOL</v>
          </cell>
          <cell r="D18">
            <v>6453</v>
          </cell>
          <cell r="E18">
            <v>1299153882</v>
          </cell>
          <cell r="F18">
            <v>4287222584.914</v>
          </cell>
        </row>
        <row r="19">
          <cell r="C19" t="str">
            <v>NON-EOL</v>
          </cell>
          <cell r="D19">
            <v>2405</v>
          </cell>
          <cell r="E19">
            <v>812310744.5813</v>
          </cell>
          <cell r="F19">
            <v>2478086110.80497</v>
          </cell>
        </row>
        <row r="20">
          <cell r="D20">
            <v>8858</v>
          </cell>
          <cell r="E20">
            <v>2111464626.5813</v>
          </cell>
          <cell r="F20">
            <v>6765308695.71897</v>
          </cell>
        </row>
        <row r="21">
          <cell r="B21" t="str">
            <v>NG-PRICE</v>
          </cell>
          <cell r="C21" t="str">
            <v>EOL</v>
          </cell>
          <cell r="D21">
            <v>35444</v>
          </cell>
          <cell r="E21">
            <v>14108779412</v>
          </cell>
          <cell r="F21">
            <v>51097867565.05</v>
          </cell>
        </row>
        <row r="22">
          <cell r="C22" t="str">
            <v>NON-EOL</v>
          </cell>
          <cell r="D22">
            <v>30233</v>
          </cell>
          <cell r="E22">
            <v>34851292527.9871</v>
          </cell>
          <cell r="F22">
            <v>117109601304.561</v>
          </cell>
        </row>
        <row r="23">
          <cell r="D23">
            <v>65677</v>
          </cell>
          <cell r="E23">
            <v>48960071939.9871</v>
          </cell>
          <cell r="F23">
            <v>168207468869.611</v>
          </cell>
        </row>
        <row r="24">
          <cell r="B24" t="str">
            <v>TEXAS</v>
          </cell>
          <cell r="C24" t="str">
            <v>EOL</v>
          </cell>
          <cell r="D24">
            <v>6760</v>
          </cell>
          <cell r="E24">
            <v>1243418668</v>
          </cell>
          <cell r="F24">
            <v>1582076350.9205</v>
          </cell>
        </row>
        <row r="25">
          <cell r="C25" t="str">
            <v>NON-EOL</v>
          </cell>
          <cell r="D25">
            <v>7118</v>
          </cell>
          <cell r="E25">
            <v>2795241648.4073</v>
          </cell>
          <cell r="F25">
            <v>4161791823.07653</v>
          </cell>
        </row>
        <row r="26">
          <cell r="D26">
            <v>13878</v>
          </cell>
          <cell r="E26">
            <v>4038660316.4073</v>
          </cell>
          <cell r="F26">
            <v>5743868173.99704</v>
          </cell>
        </row>
        <row r="27">
          <cell r="B27" t="str">
            <v>WEST</v>
          </cell>
          <cell r="C27" t="str">
            <v>EOL</v>
          </cell>
          <cell r="D27">
            <v>28821</v>
          </cell>
          <cell r="E27">
            <v>6494318960</v>
          </cell>
          <cell r="F27">
            <v>3088598787.366</v>
          </cell>
        </row>
        <row r="28">
          <cell r="C28" t="str">
            <v>NON-EOL</v>
          </cell>
          <cell r="D28">
            <v>13591</v>
          </cell>
          <cell r="E28">
            <v>4967728299.85932</v>
          </cell>
          <cell r="F28">
            <v>4397870362.95121</v>
          </cell>
        </row>
        <row r="29">
          <cell r="D29">
            <v>42412</v>
          </cell>
          <cell r="E29">
            <v>11462047259.8593</v>
          </cell>
          <cell r="F29">
            <v>7486469150.31721</v>
          </cell>
        </row>
      </sheetData>
      <sheetData sheetId="4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6342</v>
          </cell>
          <cell r="E6">
            <v>5507840000</v>
          </cell>
          <cell r="F6">
            <v>2878739623.6325</v>
          </cell>
        </row>
        <row r="7">
          <cell r="C7" t="str">
            <v>NON-EOL</v>
          </cell>
          <cell r="D7">
            <v>1827</v>
          </cell>
          <cell r="E7">
            <v>1158156459</v>
          </cell>
          <cell r="F7">
            <v>1068191984.89518</v>
          </cell>
        </row>
        <row r="8">
          <cell r="D8">
            <v>8169</v>
          </cell>
          <cell r="E8">
            <v>6665996459</v>
          </cell>
          <cell r="F8">
            <v>3946931608.52768</v>
          </cell>
        </row>
        <row r="9">
          <cell r="B9" t="str">
            <v>EAST</v>
          </cell>
          <cell r="C9" t="str">
            <v>EOL</v>
          </cell>
          <cell r="D9">
            <v>4589</v>
          </cell>
          <cell r="E9">
            <v>2355903741</v>
          </cell>
          <cell r="F9">
            <v>1859820051.9155</v>
          </cell>
        </row>
        <row r="10">
          <cell r="C10" t="str">
            <v>NON-EOL</v>
          </cell>
          <cell r="D10">
            <v>3025</v>
          </cell>
          <cell r="E10">
            <v>3301927187.75</v>
          </cell>
          <cell r="F10">
            <v>1378702419.07166</v>
          </cell>
        </row>
        <row r="11">
          <cell r="D11">
            <v>7614</v>
          </cell>
          <cell r="E11">
            <v>5657830928.75</v>
          </cell>
          <cell r="F11">
            <v>3238522470.98716</v>
          </cell>
        </row>
        <row r="12">
          <cell r="B12" t="str">
            <v>ECC-CANADA WEST</v>
          </cell>
          <cell r="C12" t="str">
            <v>EOL</v>
          </cell>
          <cell r="D12">
            <v>3188</v>
          </cell>
          <cell r="E12">
            <v>1851844429.0493</v>
          </cell>
          <cell r="F12">
            <v>4422962743.19179</v>
          </cell>
        </row>
        <row r="13">
          <cell r="C13" t="str">
            <v>NON-EOL</v>
          </cell>
          <cell r="D13">
            <v>2081</v>
          </cell>
          <cell r="E13">
            <v>2164014981.48744</v>
          </cell>
          <cell r="F13">
            <v>3063602465.03516</v>
          </cell>
        </row>
        <row r="14">
          <cell r="D14">
            <v>5269</v>
          </cell>
          <cell r="E14">
            <v>4015859410.53675</v>
          </cell>
          <cell r="F14">
            <v>7486565208.22695</v>
          </cell>
        </row>
        <row r="15">
          <cell r="B15" t="str">
            <v>ENA-CANADA EAST</v>
          </cell>
          <cell r="C15" t="str">
            <v>EOL</v>
          </cell>
          <cell r="D15">
            <v>125</v>
          </cell>
          <cell r="E15">
            <v>40133300</v>
          </cell>
          <cell r="F15">
            <v>72179369.3369555</v>
          </cell>
        </row>
        <row r="16">
          <cell r="C16" t="str">
            <v>NON-EOL</v>
          </cell>
          <cell r="D16">
            <v>25</v>
          </cell>
          <cell r="E16">
            <v>11810000</v>
          </cell>
          <cell r="F16">
            <v>36159595.525</v>
          </cell>
        </row>
        <row r="17">
          <cell r="D17">
            <v>150</v>
          </cell>
          <cell r="E17">
            <v>51943300</v>
          </cell>
          <cell r="F17">
            <v>108338964.861956</v>
          </cell>
        </row>
        <row r="18">
          <cell r="B18" t="str">
            <v>G-DAILY-EST</v>
          </cell>
          <cell r="C18" t="str">
            <v>EOL</v>
          </cell>
          <cell r="D18">
            <v>6453</v>
          </cell>
          <cell r="E18">
            <v>1299153882</v>
          </cell>
          <cell r="F18">
            <v>4287222584.914</v>
          </cell>
        </row>
        <row r="19">
          <cell r="C19" t="str">
            <v>NON-EOL</v>
          </cell>
          <cell r="D19">
            <v>2405</v>
          </cell>
          <cell r="E19">
            <v>812310744.5813</v>
          </cell>
          <cell r="F19">
            <v>2478086110.80497</v>
          </cell>
        </row>
        <row r="20">
          <cell r="D20">
            <v>8858</v>
          </cell>
          <cell r="E20">
            <v>2111464626.5813</v>
          </cell>
          <cell r="F20">
            <v>6765308695.71897</v>
          </cell>
        </row>
        <row r="21">
          <cell r="B21" t="str">
            <v>NG-PRICE</v>
          </cell>
          <cell r="C21" t="str">
            <v>EOL</v>
          </cell>
          <cell r="D21">
            <v>35443</v>
          </cell>
          <cell r="E21">
            <v>14108769412</v>
          </cell>
          <cell r="F21">
            <v>51097840565.05</v>
          </cell>
        </row>
        <row r="22">
          <cell r="C22" t="str">
            <v>NON-EOL</v>
          </cell>
          <cell r="D22">
            <v>30060</v>
          </cell>
          <cell r="E22">
            <v>34149810422.98</v>
          </cell>
          <cell r="F22">
            <v>114463691339.039</v>
          </cell>
        </row>
        <row r="23">
          <cell r="D23">
            <v>65503</v>
          </cell>
          <cell r="E23">
            <v>48258579834.98</v>
          </cell>
          <cell r="F23">
            <v>165561531904.089</v>
          </cell>
        </row>
        <row r="24">
          <cell r="B24" t="str">
            <v>TEXAS</v>
          </cell>
          <cell r="C24" t="str">
            <v>EOL</v>
          </cell>
          <cell r="D24">
            <v>3139</v>
          </cell>
          <cell r="E24">
            <v>1133494000</v>
          </cell>
          <cell r="F24">
            <v>1181295053.599</v>
          </cell>
        </row>
        <row r="25">
          <cell r="C25" t="str">
            <v>NON-EOL</v>
          </cell>
          <cell r="D25">
            <v>2164</v>
          </cell>
          <cell r="E25">
            <v>1732078421</v>
          </cell>
          <cell r="F25">
            <v>788975966.9212</v>
          </cell>
        </row>
        <row r="26">
          <cell r="D26">
            <v>5303</v>
          </cell>
          <cell r="E26">
            <v>2865572421</v>
          </cell>
          <cell r="F26">
            <v>1970271020.5202</v>
          </cell>
        </row>
        <row r="27">
          <cell r="B27" t="str">
            <v>WEST</v>
          </cell>
          <cell r="C27" t="str">
            <v>EOL</v>
          </cell>
          <cell r="D27">
            <v>12225</v>
          </cell>
          <cell r="E27">
            <v>6321890000</v>
          </cell>
          <cell r="F27">
            <v>2453245563.026</v>
          </cell>
        </row>
        <row r="28">
          <cell r="C28" t="str">
            <v>NON-EOL</v>
          </cell>
          <cell r="D28">
            <v>5799</v>
          </cell>
          <cell r="E28">
            <v>4254369258.60532</v>
          </cell>
          <cell r="F28">
            <v>2143684377.02633</v>
          </cell>
        </row>
        <row r="29">
          <cell r="D29">
            <v>18024</v>
          </cell>
          <cell r="E29">
            <v>10576259258.6053</v>
          </cell>
          <cell r="F29">
            <v>4596929940.05233</v>
          </cell>
        </row>
      </sheetData>
      <sheetData sheetId="5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33902</v>
          </cell>
          <cell r="E6">
            <v>613617824</v>
          </cell>
          <cell r="F6">
            <v>2022254863.72234</v>
          </cell>
        </row>
        <row r="7">
          <cell r="C7" t="str">
            <v>NON-EOL</v>
          </cell>
          <cell r="D7">
            <v>10417</v>
          </cell>
          <cell r="E7">
            <v>1026458090.94825</v>
          </cell>
          <cell r="F7">
            <v>3196750677.37634</v>
          </cell>
        </row>
        <row r="8">
          <cell r="D8">
            <v>44319</v>
          </cell>
          <cell r="E8">
            <v>1640075914.94825</v>
          </cell>
          <cell r="F8">
            <v>5219005541.09868</v>
          </cell>
        </row>
        <row r="9">
          <cell r="B9" t="str">
            <v>EAST</v>
          </cell>
          <cell r="C9" t="str">
            <v>EOL</v>
          </cell>
          <cell r="D9">
            <v>22133</v>
          </cell>
          <cell r="E9">
            <v>645084255</v>
          </cell>
          <cell r="F9">
            <v>2451496322.5216</v>
          </cell>
        </row>
        <row r="10">
          <cell r="C10" t="str">
            <v>NON-EOL</v>
          </cell>
          <cell r="D10">
            <v>19292</v>
          </cell>
          <cell r="E10">
            <v>3758797210.20957</v>
          </cell>
          <cell r="F10">
            <v>12404440128.873</v>
          </cell>
        </row>
        <row r="11">
          <cell r="D11">
            <v>41425</v>
          </cell>
          <cell r="E11">
            <v>4403881465.20957</v>
          </cell>
          <cell r="F11">
            <v>14855936451.3946</v>
          </cell>
        </row>
        <row r="12">
          <cell r="B12" t="str">
            <v>ECC-CANADA WEST</v>
          </cell>
          <cell r="C12" t="str">
            <v>EOL</v>
          </cell>
          <cell r="D12">
            <v>23719</v>
          </cell>
          <cell r="E12">
            <v>2098050518.95531</v>
          </cell>
          <cell r="F12">
            <v>6455982558.05454</v>
          </cell>
        </row>
        <row r="13">
          <cell r="C13" t="str">
            <v>NON-EOL</v>
          </cell>
          <cell r="D13">
            <v>11183</v>
          </cell>
          <cell r="E13">
            <v>1469832532.63124</v>
          </cell>
          <cell r="F13">
            <v>4527201101.14048</v>
          </cell>
        </row>
        <row r="14">
          <cell r="D14">
            <v>34902</v>
          </cell>
          <cell r="E14">
            <v>3567883051.58655</v>
          </cell>
          <cell r="F14">
            <v>10983183659.195</v>
          </cell>
        </row>
        <row r="15">
          <cell r="B15" t="str">
            <v>ENA-CANADA EAST</v>
          </cell>
          <cell r="C15" t="str">
            <v>EOL</v>
          </cell>
          <cell r="D15">
            <v>1556</v>
          </cell>
          <cell r="E15">
            <v>238120484.011</v>
          </cell>
          <cell r="F15">
            <v>817871600.412516</v>
          </cell>
        </row>
        <row r="16">
          <cell r="C16" t="str">
            <v>NON-EOL</v>
          </cell>
          <cell r="D16">
            <v>2406</v>
          </cell>
          <cell r="E16">
            <v>398591691.820214</v>
          </cell>
          <cell r="F16">
            <v>1246651015.20519</v>
          </cell>
        </row>
        <row r="17">
          <cell r="D17">
            <v>3962</v>
          </cell>
          <cell r="E17">
            <v>636712175.831214</v>
          </cell>
          <cell r="F17">
            <v>2064522615.61771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NON-EOL</v>
          </cell>
          <cell r="D19">
            <v>173</v>
          </cell>
          <cell r="E19">
            <v>701482105.007055</v>
          </cell>
          <cell r="F19">
            <v>2645909965.52203</v>
          </cell>
        </row>
        <row r="20">
          <cell r="D20">
            <v>174</v>
          </cell>
          <cell r="E20">
            <v>701492105.007055</v>
          </cell>
          <cell r="F20">
            <v>2645936965.52203</v>
          </cell>
        </row>
        <row r="21">
          <cell r="B21" t="str">
            <v>TEXAS</v>
          </cell>
          <cell r="C21" t="str">
            <v>EOL</v>
          </cell>
          <cell r="D21">
            <v>3621</v>
          </cell>
          <cell r="E21">
            <v>109924668</v>
          </cell>
          <cell r="F21">
            <v>400781297.3215</v>
          </cell>
        </row>
        <row r="22">
          <cell r="C22" t="str">
            <v>NON-EOL</v>
          </cell>
          <cell r="D22">
            <v>4954</v>
          </cell>
          <cell r="E22">
            <v>1063163227.4073</v>
          </cell>
          <cell r="F22">
            <v>3372815856.15534</v>
          </cell>
        </row>
        <row r="23">
          <cell r="D23">
            <v>8575</v>
          </cell>
          <cell r="E23">
            <v>1173087895.4073</v>
          </cell>
          <cell r="F23">
            <v>3773597153.47684</v>
          </cell>
        </row>
        <row r="24">
          <cell r="B24" t="str">
            <v>WEST</v>
          </cell>
          <cell r="C24" t="str">
            <v>EOL</v>
          </cell>
          <cell r="D24">
            <v>16596</v>
          </cell>
          <cell r="E24">
            <v>172428960</v>
          </cell>
          <cell r="F24">
            <v>635353224.34</v>
          </cell>
        </row>
        <row r="25">
          <cell r="C25" t="str">
            <v>NON-EOL</v>
          </cell>
          <cell r="D25">
            <v>7792</v>
          </cell>
          <cell r="E25">
            <v>713359041.254</v>
          </cell>
          <cell r="F25">
            <v>2254185985.92487</v>
          </cell>
        </row>
        <row r="26">
          <cell r="D26">
            <v>24388</v>
          </cell>
          <cell r="E26">
            <v>885788001.254</v>
          </cell>
          <cell r="F26">
            <v>2889539210.26487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DEAL COUNT</v>
      </c>
      <c r="E9" s="12" t="s">
        <v>5</v>
      </c>
      <c r="F9" s="12" t="str">
        <f aca="false">'[1]PHYSICAL+FINANCIAL PIVOT '!E5</f>
        <v>VOLUME</v>
      </c>
      <c r="G9" s="12" t="s">
        <v>6</v>
      </c>
      <c r="H9" s="13" t="str">
        <f aca="false">'[1]PHYSICAL+FINANCIAL PIVOT '!F5</f>
        <v>NOTIONAL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40244</v>
      </c>
      <c r="E11" s="23" t="n">
        <f aca="false">(D11/D13)*100</f>
        <v>76.6727632982777</v>
      </c>
      <c r="F11" s="22" t="n">
        <f aca="false">'[1]PHYSICAL+FINANCIAL PIVOT '!E6</f>
        <v>6121457824</v>
      </c>
      <c r="G11" s="23" t="n">
        <f aca="false">(F11/F13)*100</f>
        <v>73.6985851844943</v>
      </c>
      <c r="H11" s="22" t="n">
        <f aca="false">'[1]PHYSICAL+FINANCIAL PIVOT '!F6</f>
        <v>4900994487.35485</v>
      </c>
      <c r="I11" s="23" t="n">
        <f aca="false">(H11/H13)*100</f>
        <v>53.4696497188466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NON-EOL</v>
      </c>
      <c r="C12" s="25"/>
      <c r="D12" s="26" t="n">
        <f aca="false">'[1]PHYSICAL+FINANCIAL PIVOT '!D7</f>
        <v>12244</v>
      </c>
      <c r="E12" s="27" t="n">
        <f aca="false">(D12/D13)*100</f>
        <v>23.3272367017223</v>
      </c>
      <c r="F12" s="26" t="n">
        <f aca="false">'[1]PHYSICAL+FINANCIAL PIVOT '!E7</f>
        <v>2184614549.94825</v>
      </c>
      <c r="G12" s="27" t="n">
        <f aca="false">(F12/F13)*100</f>
        <v>26.3014148155057</v>
      </c>
      <c r="H12" s="26" t="n">
        <f aca="false">'[1]PHYSICAL+FINANCIAL PIVOT '!F7</f>
        <v>4264942662.27152</v>
      </c>
      <c r="I12" s="27" t="n">
        <f aca="false">(H12/H13)*100</f>
        <v>46.5303502811534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52488</v>
      </c>
      <c r="E13" s="29"/>
      <c r="F13" s="28" t="n">
        <f aca="false">'[1]PHYSICAL+FINANCIAL PIVOT '!E8</f>
        <v>8306072373.94825</v>
      </c>
      <c r="G13" s="29"/>
      <c r="H13" s="28" t="n">
        <f aca="false">'[1]PHYSICAL+FINANCIAL PIVOT '!F8</f>
        <v>9165937149.62636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26722</v>
      </c>
      <c r="E15" s="23" t="n">
        <f aca="false">(D15/D17)*100</f>
        <v>54.4913232325292</v>
      </c>
      <c r="F15" s="22" t="n">
        <f aca="false">'[1]PHYSICAL+FINANCIAL PIVOT '!E9</f>
        <v>3000987996</v>
      </c>
      <c r="G15" s="23" t="n">
        <f aca="false">(F15/F17)*100</f>
        <v>29.8258176988005</v>
      </c>
      <c r="H15" s="22" t="n">
        <f aca="false">'[1]PHYSICAL+FINANCIAL PIVOT '!F9</f>
        <v>4311316374.4371</v>
      </c>
      <c r="I15" s="23" t="n">
        <f aca="false">(H15/H17)*100</f>
        <v>23.8267217214451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NON-EOL</v>
      </c>
      <c r="C16" s="25"/>
      <c r="D16" s="26" t="n">
        <f aca="false">'[1]PHYSICAL+FINANCIAL PIVOT '!D10</f>
        <v>22317</v>
      </c>
      <c r="E16" s="27" t="n">
        <f aca="false">(D16/D17)*100</f>
        <v>45.5086767674708</v>
      </c>
      <c r="F16" s="26" t="n">
        <f aca="false">'[1]PHYSICAL+FINANCIAL PIVOT '!E10</f>
        <v>7060724397.95957</v>
      </c>
      <c r="G16" s="27" t="n">
        <f aca="false">(F16/F17)*100</f>
        <v>70.1741823011995</v>
      </c>
      <c r="H16" s="26" t="n">
        <f aca="false">'[1]PHYSICAL+FINANCIAL PIVOT '!F10</f>
        <v>13783142547.9447</v>
      </c>
      <c r="I16" s="27" t="n">
        <f aca="false">(H16/H17)*100</f>
        <v>76.1732782785549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49039</v>
      </c>
      <c r="E17" s="29"/>
      <c r="F17" s="28" t="n">
        <f aca="false">'[1]PHYSICAL+FINANCIAL PIVOT '!E11</f>
        <v>10061712393.9596</v>
      </c>
      <c r="G17" s="29"/>
      <c r="H17" s="28" t="n">
        <f aca="false">'[1]PHYSICAL+FINANCIAL PIVOT '!F11</f>
        <v>18094458922.3818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26907</v>
      </c>
      <c r="E19" s="23" t="n">
        <f aca="false">(D19/D21)*100</f>
        <v>66.9811555599811</v>
      </c>
      <c r="F19" s="22" t="n">
        <f aca="false">'[1]PHYSICAL+FINANCIAL PIVOT '!E12</f>
        <v>3949894948.0046</v>
      </c>
      <c r="G19" s="23" t="n">
        <f aca="false">(F19/F21)*100</f>
        <v>52.0837168157043</v>
      </c>
      <c r="H19" s="22" t="n">
        <f aca="false">'[1]PHYSICAL+FINANCIAL PIVOT '!F12</f>
        <v>10878945301.2463</v>
      </c>
      <c r="I19" s="23" t="n">
        <f aca="false">(H19/H21)*100</f>
        <v>58.9014251321806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NON-EOL</v>
      </c>
      <c r="C20" s="25"/>
      <c r="D20" s="26" t="n">
        <f aca="false">'[1]PHYSICAL+FINANCIAL PIVOT '!D13</f>
        <v>13264</v>
      </c>
      <c r="E20" s="27" t="n">
        <f aca="false">(D20/D21)*100</f>
        <v>33.0188444400189</v>
      </c>
      <c r="F20" s="26" t="n">
        <f aca="false">'[1]PHYSICAL+FINANCIAL PIVOT '!E13</f>
        <v>3633847514.11867</v>
      </c>
      <c r="G20" s="27" t="n">
        <f aca="false">(F20/F21)*100</f>
        <v>47.9162831842957</v>
      </c>
      <c r="H20" s="26" t="n">
        <f aca="false">'[1]PHYSICAL+FINANCIAL PIVOT '!F13</f>
        <v>7590803566.17562</v>
      </c>
      <c r="I20" s="27" t="n">
        <f aca="false">(H20/H21)*100</f>
        <v>41.0985748678194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40171</v>
      </c>
      <c r="E21" s="29"/>
      <c r="F21" s="28" t="n">
        <f aca="false">'[1]PHYSICAL+FINANCIAL PIVOT '!E14</f>
        <v>7583742462.12327</v>
      </c>
      <c r="G21" s="29"/>
      <c r="H21" s="28" t="n">
        <f aca="false">'[1]PHYSICAL+FINANCIAL PIVOT '!F14</f>
        <v>18469748867.4219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1681</v>
      </c>
      <c r="E23" s="23" t="n">
        <f aca="false">(D23/D25)*100</f>
        <v>40.8803501945525</v>
      </c>
      <c r="F23" s="22" t="n">
        <f aca="false">'[1]PHYSICAL+FINANCIAL PIVOT '!E15</f>
        <v>278253784.011</v>
      </c>
      <c r="G23" s="23" t="n">
        <f aca="false">(F23/F25)*100</f>
        <v>40.4053686896405</v>
      </c>
      <c r="H23" s="22" t="n">
        <f aca="false">'[1]PHYSICAL+FINANCIAL PIVOT '!F15</f>
        <v>890050969.749471</v>
      </c>
      <c r="I23" s="23" t="n">
        <f aca="false">(H23/H25)*100</f>
        <v>40.9621568969429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NON-EOL</v>
      </c>
      <c r="C24" s="25"/>
      <c r="D24" s="26" t="n">
        <f aca="false">'[1]PHYSICAL+FINANCIAL PIVOT '!D16</f>
        <v>2431</v>
      </c>
      <c r="E24" s="27" t="n">
        <f aca="false">(D24/D25)*100</f>
        <v>59.1196498054475</v>
      </c>
      <c r="F24" s="26" t="n">
        <f aca="false">'[1]PHYSICAL+FINANCIAL PIVOT '!E16</f>
        <v>410401691.820214</v>
      </c>
      <c r="G24" s="27" t="n">
        <f aca="false">(F24/F25)*100</f>
        <v>59.5946313103595</v>
      </c>
      <c r="H24" s="26" t="n">
        <f aca="false">'[1]PHYSICAL+FINANCIAL PIVOT '!F16</f>
        <v>1282810610.73019</v>
      </c>
      <c r="I24" s="27" t="n">
        <f aca="false">(H24/H25)*100</f>
        <v>59.0378431030571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4112</v>
      </c>
      <c r="E25" s="29"/>
      <c r="F25" s="28" t="n">
        <f aca="false">'[1]PHYSICAL+FINANCIAL PIVOT '!E17</f>
        <v>688655475.831214</v>
      </c>
      <c r="G25" s="29"/>
      <c r="H25" s="28" t="n">
        <f aca="false">'[1]PHYSICAL+FINANCIAL PIVOT '!F17</f>
        <v>2172861580.47966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6453</v>
      </c>
      <c r="E27" s="23" t="n">
        <f aca="false">(D27/D29)*100</f>
        <v>72.8494016708061</v>
      </c>
      <c r="F27" s="22" t="n">
        <f aca="false">'[1]PHYSICAL+FINANCIAL PIVOT '!E18</f>
        <v>1299153882</v>
      </c>
      <c r="G27" s="23" t="n">
        <f aca="false">(F27/F29)*100</f>
        <v>61.52856484759</v>
      </c>
      <c r="H27" s="22" t="n">
        <f aca="false">'[1]PHYSICAL+FINANCIAL PIVOT '!F18</f>
        <v>4287222584.914</v>
      </c>
      <c r="I27" s="23" t="n">
        <f aca="false">(H27/H29)*100</f>
        <v>63.3706868043866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NON-EOL</v>
      </c>
      <c r="C28" s="25"/>
      <c r="D28" s="26" t="n">
        <f aca="false">'[1]PHYSICAL+FINANCIAL PIVOT '!D19</f>
        <v>2405</v>
      </c>
      <c r="E28" s="27" t="n">
        <f aca="false">(D28/D29)*100</f>
        <v>27.1505983291939</v>
      </c>
      <c r="F28" s="26" t="n">
        <f aca="false">'[1]PHYSICAL+FINANCIAL PIVOT '!E19</f>
        <v>812310744.5813</v>
      </c>
      <c r="G28" s="27" t="n">
        <f aca="false">(F28/F29)*100</f>
        <v>38.47143515241</v>
      </c>
      <c r="H28" s="26" t="n">
        <f aca="false">'[1]PHYSICAL+FINANCIAL PIVOT '!F19</f>
        <v>2478086110.80497</v>
      </c>
      <c r="I28" s="27" t="n">
        <f aca="false">(H28/H29)*100</f>
        <v>36.6293131956134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8858</v>
      </c>
      <c r="E29" s="29"/>
      <c r="F29" s="28" t="n">
        <f aca="false">'[1]PHYSICAL+FINANCIAL PIVOT '!E20</f>
        <v>2111464626.5813</v>
      </c>
      <c r="G29" s="29"/>
      <c r="H29" s="28" t="n">
        <f aca="false">'[1]PHYSICAL+FINANCIAL PIVOT '!F20</f>
        <v>6765308695.71897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35444</v>
      </c>
      <c r="E31" s="23" t="n">
        <f aca="false">(D31/D33)*100</f>
        <v>53.9671422263502</v>
      </c>
      <c r="F31" s="22" t="n">
        <f aca="false">'[1]PHYSICAL+FINANCIAL PIVOT '!E21</f>
        <v>14108779412</v>
      </c>
      <c r="G31" s="23" t="n">
        <f aca="false">(F31/F33)*100</f>
        <v>28.8169090709137</v>
      </c>
      <c r="H31" s="22" t="n">
        <f aca="false">'[1]PHYSICAL+FINANCIAL PIVOT '!F21</f>
        <v>51097867565.05</v>
      </c>
      <c r="I31" s="23" t="n">
        <f aca="false">(H31/H33)*100</f>
        <v>30.3778826876346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NON-EOL</v>
      </c>
      <c r="C32" s="25"/>
      <c r="D32" s="26" t="n">
        <f aca="false">'[1]PHYSICAL+FINANCIAL PIVOT '!D22</f>
        <v>30233</v>
      </c>
      <c r="E32" s="27" t="n">
        <f aca="false">(D32/D33)*100</f>
        <v>46.0328577736498</v>
      </c>
      <c r="F32" s="26" t="n">
        <f aca="false">'[1]PHYSICAL+FINANCIAL PIVOT '!E22</f>
        <v>34851292527.9871</v>
      </c>
      <c r="G32" s="27" t="n">
        <f aca="false">(F32/F33)*100</f>
        <v>71.1830909290863</v>
      </c>
      <c r="H32" s="26" t="n">
        <f aca="false">'[1]PHYSICAL+FINANCIAL PIVOT '!F22</f>
        <v>117109601304.561</v>
      </c>
      <c r="I32" s="27" t="n">
        <f aca="false">(H32/H33)*100</f>
        <v>69.6221173123654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65677</v>
      </c>
      <c r="E33" s="29"/>
      <c r="F33" s="28" t="n">
        <f aca="false">'[1]PHYSICAL+FINANCIAL PIVOT '!E23</f>
        <v>48960071939.9871</v>
      </c>
      <c r="G33" s="29"/>
      <c r="H33" s="28" t="n">
        <f aca="false">'[1]PHYSICAL+FINANCIAL PIVOT '!F23</f>
        <v>168207468869.611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6760</v>
      </c>
      <c r="E35" s="23" t="n">
        <f aca="false">(D35/D37)*100</f>
        <v>48.7101887880098</v>
      </c>
      <c r="F35" s="22" t="n">
        <f aca="false">'[1]PHYSICAL+FINANCIAL PIVOT '!E24</f>
        <v>1243418668</v>
      </c>
      <c r="G35" s="23" t="n">
        <f aca="false">(F35/F37)*100</f>
        <v>30.7878992186725</v>
      </c>
      <c r="H35" s="22" t="n">
        <f aca="false">'[1]PHYSICAL+FINANCIAL PIVOT '!F24</f>
        <v>1582076350.9205</v>
      </c>
      <c r="I35" s="23" t="n">
        <f aca="false">(H35/H37)*100</f>
        <v>27.5437440936178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NON-EOL</v>
      </c>
      <c r="C36" s="25"/>
      <c r="D36" s="26" t="n">
        <f aca="false">'[1]PHYSICAL+FINANCIAL PIVOT '!D25</f>
        <v>7118</v>
      </c>
      <c r="E36" s="27" t="n">
        <f aca="false">(D36/D37)*100</f>
        <v>51.2898112119902</v>
      </c>
      <c r="F36" s="26" t="n">
        <f aca="false">'[1]PHYSICAL+FINANCIAL PIVOT '!E25</f>
        <v>2795241648.4073</v>
      </c>
      <c r="G36" s="27" t="n">
        <f aca="false">(F36/F37)*100</f>
        <v>69.2121007813275</v>
      </c>
      <c r="H36" s="26" t="n">
        <f aca="false">'[1]PHYSICAL+FINANCIAL PIVOT '!F25</f>
        <v>4161791823.07653</v>
      </c>
      <c r="I36" s="27" t="n">
        <f aca="false">(H36/H37)*100</f>
        <v>72.4562559063822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13878</v>
      </c>
      <c r="E37" s="29"/>
      <c r="F37" s="28" t="n">
        <f aca="false">'[1]PHYSICAL+FINANCIAL PIVOT '!E26</f>
        <v>4038660316.4073</v>
      </c>
      <c r="G37" s="29"/>
      <c r="H37" s="28" t="n">
        <f aca="false">'[1]PHYSICAL+FINANCIAL PIVOT '!F26</f>
        <v>5743868173.99704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28821</v>
      </c>
      <c r="E39" s="23" t="n">
        <f aca="false">(D39/D41)*100</f>
        <v>67.954824106385</v>
      </c>
      <c r="F39" s="22" t="n">
        <f aca="false">'[1]PHYSICAL+FINANCIAL PIVOT '!E27</f>
        <v>6494318960</v>
      </c>
      <c r="G39" s="23" t="n">
        <f aca="false">(F39/F41)*100</f>
        <v>56.6593280656191</v>
      </c>
      <c r="H39" s="22" t="n">
        <f aca="false">'[1]PHYSICAL+FINANCIAL PIVOT '!F27</f>
        <v>3088598787.366</v>
      </c>
      <c r="I39" s="23" t="n">
        <f aca="false">(H39/H41)*100</f>
        <v>41.2557472067474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NON-EOL</v>
      </c>
      <c r="C40" s="25"/>
      <c r="D40" s="26" t="n">
        <f aca="false">'[1]PHYSICAL+FINANCIAL PIVOT '!D28</f>
        <v>13591</v>
      </c>
      <c r="E40" s="27" t="n">
        <f aca="false">(D40/D41)*100</f>
        <v>32.045175893615</v>
      </c>
      <c r="F40" s="26" t="n">
        <f aca="false">'[1]PHYSICAL+FINANCIAL PIVOT '!E28</f>
        <v>4967728299.85932</v>
      </c>
      <c r="G40" s="27" t="n">
        <f aca="false">(F40/F41)*100</f>
        <v>43.3406719343809</v>
      </c>
      <c r="H40" s="26" t="n">
        <f aca="false">'[1]PHYSICAL+FINANCIAL PIVOT '!F28</f>
        <v>4397870362.95121</v>
      </c>
      <c r="I40" s="27" t="n">
        <f aca="false">(H40/H41)*100</f>
        <v>58.7442527932526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42412</v>
      </c>
      <c r="E41" s="29"/>
      <c r="F41" s="28" t="n">
        <f aca="false">'[1]PHYSICAL+FINANCIAL PIVOT '!E29</f>
        <v>11462047259.8593</v>
      </c>
      <c r="G41" s="29"/>
      <c r="H41" s="28" t="n">
        <f aca="false">'[1]PHYSICAL+FINANCIAL PIVOT '!F29</f>
        <v>7486469150.31721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173032</v>
      </c>
      <c r="E43" s="23" t="n">
        <f aca="false">(D43/D45)*100</f>
        <v>62.5488459522476</v>
      </c>
      <c r="F43" s="22" t="n">
        <f aca="false">SUM(F39,F35,F31,F27,F23,F19,F15,F11)</f>
        <v>36496265474.0156</v>
      </c>
      <c r="G43" s="23" t="n">
        <f aca="false">(F43/F45)*100</f>
        <v>39.1538625351494</v>
      </c>
      <c r="H43" s="22" t="n">
        <f aca="false">SUM(H39,H35,H31,H27,H23,H19,H15,H11)</f>
        <v>81037072421.0382</v>
      </c>
      <c r="I43" s="23" t="n">
        <f aca="false">(H43/H45)*100</f>
        <v>34.3223089419481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103603</v>
      </c>
      <c r="E44" s="27" t="n">
        <f aca="false">(D44/D45)*100</f>
        <v>37.4511540477525</v>
      </c>
      <c r="F44" s="26" t="n">
        <f aca="false">SUM(F40,F36,F32,F28,F24,F20,F16,F12)</f>
        <v>56716161374.6817</v>
      </c>
      <c r="G44" s="27" t="n">
        <f aca="false">(F44/F45)*100</f>
        <v>60.8461374648506</v>
      </c>
      <c r="H44" s="26" t="n">
        <f aca="false">SUM(H40,H36,H32,H28,H24,H20,H16,H12)</f>
        <v>155069048988.516</v>
      </c>
      <c r="I44" s="27" t="n">
        <f aca="false">(H44/H45)*100</f>
        <v>65.6776910580519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276635</v>
      </c>
      <c r="E45" s="29"/>
      <c r="F45" s="28" t="n">
        <f aca="false">SUM(F43:F44)</f>
        <v>93212426848.6973</v>
      </c>
      <c r="G45" s="29"/>
      <c r="H45" s="28" t="n">
        <f aca="false">SUM(H43:H44)</f>
        <v>236106121409.554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July 19,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DEAL COUNT</v>
      </c>
      <c r="E9" s="12" t="s">
        <v>5</v>
      </c>
      <c r="F9" s="12" t="str">
        <f aca="false">'[1]FINANCIAL PIVOT'!E5</f>
        <v>VOLUME</v>
      </c>
      <c r="G9" s="12" t="s">
        <v>6</v>
      </c>
      <c r="H9" s="13" t="str">
        <f aca="false">'[1]FINANCIAL PIVOT'!F5</f>
        <v>NOTIONAL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6342</v>
      </c>
      <c r="E11" s="23" t="n">
        <f aca="false">(D11/D13)*100</f>
        <v>77.6349614395887</v>
      </c>
      <c r="F11" s="22" t="n">
        <f aca="false">'[1]FINANCIAL PIVOT'!E6</f>
        <v>5507840000</v>
      </c>
      <c r="G11" s="23" t="n">
        <f aca="false">(F11/F13)*100</f>
        <v>82.625906477398</v>
      </c>
      <c r="H11" s="22" t="n">
        <f aca="false">'[1]FINANCIAL PIVOT'!F6</f>
        <v>2878739623.6325</v>
      </c>
      <c r="I11" s="23" t="n">
        <f aca="false">(H11/H13)*100</f>
        <v>72.9361415184581</v>
      </c>
    </row>
    <row r="12" customFormat="false" ht="12.75" hidden="false" customHeight="false" outlineLevel="0" collapsed="false">
      <c r="A12" s="24"/>
      <c r="B12" s="25" t="str">
        <f aca="false">'[1]FINANCIAL PIVOT'!C7</f>
        <v>NON-EOL</v>
      </c>
      <c r="C12" s="25"/>
      <c r="D12" s="26" t="n">
        <f aca="false">'[1]FINANCIAL PIVOT'!D7</f>
        <v>1827</v>
      </c>
      <c r="E12" s="27" t="n">
        <f aca="false">(D12/D13)*100</f>
        <v>22.3650385604113</v>
      </c>
      <c r="F12" s="26" t="n">
        <f aca="false">'[1]FINANCIAL PIVOT'!E7</f>
        <v>1158156459</v>
      </c>
      <c r="G12" s="27" t="n">
        <f aca="false">(F12/F13)*100</f>
        <v>17.374093522602</v>
      </c>
      <c r="H12" s="26" t="n">
        <f aca="false">'[1]FINANCIAL PIVOT'!F7</f>
        <v>1068191984.89518</v>
      </c>
      <c r="I12" s="27" t="n">
        <f aca="false">(H12/H13)*100</f>
        <v>27.0638584815419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8169</v>
      </c>
      <c r="E13" s="29"/>
      <c r="F13" s="28" t="n">
        <f aca="false">'[1]FINANCIAL PIVOT'!E8</f>
        <v>6665996459</v>
      </c>
      <c r="G13" s="29"/>
      <c r="H13" s="28" t="n">
        <f aca="false">'[1]FINANCIAL PIVOT'!F8</f>
        <v>3946931608.52768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4589</v>
      </c>
      <c r="E15" s="23" t="n">
        <f aca="false">(D15/D17)*100</f>
        <v>60.2705542421855</v>
      </c>
      <c r="F15" s="22" t="n">
        <f aca="false">'[1]FINANCIAL PIVOT'!E9</f>
        <v>2355903741</v>
      </c>
      <c r="G15" s="23" t="n">
        <f aca="false">(F15/F17)*100</f>
        <v>41.6396985111129</v>
      </c>
      <c r="H15" s="22" t="n">
        <f aca="false">'[1]FINANCIAL PIVOT'!F9</f>
        <v>1859820051.9155</v>
      </c>
      <c r="I15" s="23" t="n">
        <f aca="false">(H15/H17)*100</f>
        <v>57.4280422191603</v>
      </c>
    </row>
    <row r="16" customFormat="false" ht="12.75" hidden="false" customHeight="false" outlineLevel="0" collapsed="false">
      <c r="A16" s="24"/>
      <c r="B16" s="25" t="str">
        <f aca="false">'[1]FINANCIAL PIVOT'!C10</f>
        <v>NON-EOL</v>
      </c>
      <c r="C16" s="25"/>
      <c r="D16" s="26" t="n">
        <f aca="false">'[1]FINANCIAL PIVOT'!D10</f>
        <v>3025</v>
      </c>
      <c r="E16" s="27" t="n">
        <f aca="false">(D16/D17)*100</f>
        <v>39.7294457578146</v>
      </c>
      <c r="F16" s="26" t="n">
        <f aca="false">'[1]FINANCIAL PIVOT'!E10</f>
        <v>3301927187.75</v>
      </c>
      <c r="G16" s="27" t="n">
        <f aca="false">(F16/F17)*100</f>
        <v>58.3603014888871</v>
      </c>
      <c r="H16" s="26" t="n">
        <f aca="false">'[1]FINANCIAL PIVOT'!F10</f>
        <v>1378702419.07166</v>
      </c>
      <c r="I16" s="27" t="n">
        <f aca="false">(H16/H17)*100</f>
        <v>42.5719577808397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7614</v>
      </c>
      <c r="E17" s="29"/>
      <c r="F17" s="28" t="n">
        <f aca="false">'[1]FINANCIAL PIVOT'!E11</f>
        <v>5657830928.75</v>
      </c>
      <c r="G17" s="29"/>
      <c r="H17" s="28" t="n">
        <f aca="false">'[1]FINANCIAL PIVOT'!F11</f>
        <v>3238522470.98716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3188</v>
      </c>
      <c r="E19" s="23" t="n">
        <f aca="false">(D19/D21)*100</f>
        <v>60.5048396280129</v>
      </c>
      <c r="F19" s="22" t="n">
        <f aca="false">'[1]FINANCIAL PIVOT'!E12</f>
        <v>1851844429.0493</v>
      </c>
      <c r="G19" s="23" t="n">
        <f aca="false">(F19/F21)*100</f>
        <v>46.1132783730044</v>
      </c>
      <c r="H19" s="22" t="n">
        <f aca="false">'[1]FINANCIAL PIVOT'!F12</f>
        <v>4422962743.19179</v>
      </c>
      <c r="I19" s="23" t="n">
        <f aca="false">(H19/H21)*100</f>
        <v>59.078664516692</v>
      </c>
    </row>
    <row r="20" customFormat="false" ht="12.75" hidden="false" customHeight="false" outlineLevel="0" collapsed="false">
      <c r="A20" s="24"/>
      <c r="B20" s="25" t="str">
        <f aca="false">'[1]FINANCIAL PIVOT'!C13</f>
        <v>NON-EOL</v>
      </c>
      <c r="C20" s="25"/>
      <c r="D20" s="26" t="n">
        <f aca="false">'[1]FINANCIAL PIVOT'!D13</f>
        <v>2081</v>
      </c>
      <c r="E20" s="27" t="n">
        <f aca="false">(D20/D21)*100</f>
        <v>39.4951603719871</v>
      </c>
      <c r="F20" s="26" t="n">
        <f aca="false">'[1]FINANCIAL PIVOT'!E13</f>
        <v>2164014981.48744</v>
      </c>
      <c r="G20" s="27" t="n">
        <f aca="false">(F20/F21)*100</f>
        <v>53.8867216269956</v>
      </c>
      <c r="H20" s="26" t="n">
        <f aca="false">'[1]FINANCIAL PIVOT'!F13</f>
        <v>3063602465.03516</v>
      </c>
      <c r="I20" s="27" t="n">
        <f aca="false">(H20/H21)*100</f>
        <v>40.921335483308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5269</v>
      </c>
      <c r="E21" s="29"/>
      <c r="F21" s="28" t="n">
        <f aca="false">'[1]FINANCIAL PIVOT'!E14</f>
        <v>4015859410.53675</v>
      </c>
      <c r="G21" s="29"/>
      <c r="H21" s="28" t="n">
        <f aca="false">'[1]FINANCIAL PIVOT'!F14</f>
        <v>7486565208.22695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125</v>
      </c>
      <c r="E23" s="23" t="n">
        <f aca="false">(D23/D25)*100</f>
        <v>83.3333333333333</v>
      </c>
      <c r="F23" s="22" t="n">
        <f aca="false">'[1]FINANCIAL PIVOT'!E15</f>
        <v>40133300</v>
      </c>
      <c r="G23" s="23" t="n">
        <f aca="false">(F23/F25)*100</f>
        <v>77.263670194231</v>
      </c>
      <c r="H23" s="22" t="n">
        <f aca="false">'[1]FINANCIAL PIVOT'!F15</f>
        <v>72179369.3369555</v>
      </c>
      <c r="I23" s="23" t="n">
        <f aca="false">(H23/H25)*100</f>
        <v>66.623646837429</v>
      </c>
    </row>
    <row r="24" customFormat="false" ht="12.75" hidden="false" customHeight="false" outlineLevel="0" collapsed="false">
      <c r="A24" s="24"/>
      <c r="B24" s="25" t="str">
        <f aca="false">'[1]FINANCIAL PIVOT'!C16</f>
        <v>NON-EOL</v>
      </c>
      <c r="C24" s="25"/>
      <c r="D24" s="26" t="n">
        <f aca="false">'[1]FINANCIAL PIVOT'!D16</f>
        <v>25</v>
      </c>
      <c r="E24" s="27" t="n">
        <f aca="false">(D24/D25)*100</f>
        <v>16.6666666666667</v>
      </c>
      <c r="F24" s="26" t="n">
        <f aca="false">'[1]FINANCIAL PIVOT'!E16</f>
        <v>11810000</v>
      </c>
      <c r="G24" s="27" t="n">
        <f aca="false">(F24/F25)*100</f>
        <v>22.736329805769</v>
      </c>
      <c r="H24" s="26" t="n">
        <f aca="false">'[1]FINANCIAL PIVOT'!F16</f>
        <v>36159595.525</v>
      </c>
      <c r="I24" s="27" t="n">
        <f aca="false">(H24/H25)*100</f>
        <v>33.376353162571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150</v>
      </c>
      <c r="E25" s="29"/>
      <c r="F25" s="28" t="n">
        <f aca="false">'[1]FINANCIAL PIVOT'!E17</f>
        <v>51943300</v>
      </c>
      <c r="G25" s="29"/>
      <c r="H25" s="28" t="n">
        <f aca="false">'[1]FINANCIAL PIVOT'!F17</f>
        <v>108338964.861956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6453</v>
      </c>
      <c r="E27" s="23" t="n">
        <f aca="false">(D27/D29)*100</f>
        <v>72.8494016708061</v>
      </c>
      <c r="F27" s="22" t="n">
        <f aca="false">'[1]FINANCIAL PIVOT'!E18</f>
        <v>1299153882</v>
      </c>
      <c r="G27" s="23" t="n">
        <f aca="false">(F27/F29)*100</f>
        <v>61.52856484759</v>
      </c>
      <c r="H27" s="22" t="n">
        <f aca="false">'[1]FINANCIAL PIVOT'!F18</f>
        <v>4287222584.914</v>
      </c>
      <c r="I27" s="23" t="n">
        <f aca="false">(H27/H29)*100</f>
        <v>63.3706868043866</v>
      </c>
    </row>
    <row r="28" customFormat="false" ht="12.75" hidden="false" customHeight="false" outlineLevel="0" collapsed="false">
      <c r="A28" s="24"/>
      <c r="B28" s="25" t="str">
        <f aca="false">'[1]FINANCIAL PIVOT'!C19</f>
        <v>NON-EOL</v>
      </c>
      <c r="C28" s="25"/>
      <c r="D28" s="26" t="n">
        <f aca="false">'[1]FINANCIAL PIVOT'!D19</f>
        <v>2405</v>
      </c>
      <c r="E28" s="27" t="n">
        <f aca="false">(D28/D29)*100</f>
        <v>27.1505983291939</v>
      </c>
      <c r="F28" s="26" t="n">
        <f aca="false">'[1]FINANCIAL PIVOT'!E19</f>
        <v>812310744.5813</v>
      </c>
      <c r="G28" s="27" t="n">
        <f aca="false">(F28/F29)*100</f>
        <v>38.47143515241</v>
      </c>
      <c r="H28" s="26" t="n">
        <f aca="false">'[1]FINANCIAL PIVOT'!F19</f>
        <v>2478086110.80497</v>
      </c>
      <c r="I28" s="27" t="n">
        <f aca="false">(H28/H29)*100</f>
        <v>36.6293131956134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8858</v>
      </c>
      <c r="E29" s="29"/>
      <c r="F29" s="28" t="n">
        <f aca="false">'[1]FINANCIAL PIVOT'!E20</f>
        <v>2111464626.5813</v>
      </c>
      <c r="G29" s="29"/>
      <c r="H29" s="28" t="n">
        <f aca="false">'[1]FINANCIAL PIVOT'!F20</f>
        <v>6765308695.71897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35443</v>
      </c>
      <c r="E31" s="23" t="n">
        <f aca="false">(D31/D33)*100</f>
        <v>54.1089721081477</v>
      </c>
      <c r="F31" s="22" t="n">
        <f aca="false">'[1]FINANCIAL PIVOT'!E21</f>
        <v>14108769412</v>
      </c>
      <c r="G31" s="23" t="n">
        <f aca="false">(F31/F33)*100</f>
        <v>29.2357741571444</v>
      </c>
      <c r="H31" s="22" t="n">
        <f aca="false">'[1]FINANCIAL PIVOT'!F21</f>
        <v>51097840565.05</v>
      </c>
      <c r="I31" s="23" t="n">
        <f aca="false">(H31/H33)*100</f>
        <v>30.8633533269378</v>
      </c>
    </row>
    <row r="32" customFormat="false" ht="12.75" hidden="false" customHeight="false" outlineLevel="0" collapsed="false">
      <c r="A32" s="24"/>
      <c r="B32" s="25" t="str">
        <f aca="false">'[1]FINANCIAL PIVOT'!C22</f>
        <v>NON-EOL</v>
      </c>
      <c r="C32" s="25"/>
      <c r="D32" s="26" t="n">
        <f aca="false">'[1]FINANCIAL PIVOT'!D22</f>
        <v>30060</v>
      </c>
      <c r="E32" s="27" t="n">
        <f aca="false">(D32/D33)*100</f>
        <v>45.8910278918523</v>
      </c>
      <c r="F32" s="26" t="n">
        <f aca="false">'[1]FINANCIAL PIVOT'!E22</f>
        <v>34149810422.98</v>
      </c>
      <c r="G32" s="27" t="n">
        <f aca="false">(F32/F33)*100</f>
        <v>70.7642258428556</v>
      </c>
      <c r="H32" s="26" t="n">
        <f aca="false">'[1]FINANCIAL PIVOT'!F22</f>
        <v>114463691339.039</v>
      </c>
      <c r="I32" s="27" t="n">
        <f aca="false">(H32/H33)*100</f>
        <v>69.1366466730622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65503</v>
      </c>
      <c r="E33" s="29"/>
      <c r="F33" s="28" t="n">
        <f aca="false">'[1]FINANCIAL PIVOT'!E23</f>
        <v>48258579834.98</v>
      </c>
      <c r="G33" s="29"/>
      <c r="H33" s="28" t="n">
        <f aca="false">'[1]FINANCIAL PIVOT'!F23</f>
        <v>165561531904.089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3139</v>
      </c>
      <c r="E35" s="23" t="n">
        <f aca="false">(D35/D37)*100</f>
        <v>59.1929096737696</v>
      </c>
      <c r="F35" s="22" t="n">
        <f aca="false">'[1]FINANCIAL PIVOT'!E24</f>
        <v>1133494000</v>
      </c>
      <c r="G35" s="23" t="n">
        <f aca="false">(F35/F37)*100</f>
        <v>39.555587277897</v>
      </c>
      <c r="H35" s="22" t="n">
        <f aca="false">'[1]FINANCIAL PIVOT'!F24</f>
        <v>1181295053.599</v>
      </c>
      <c r="I35" s="23" t="n">
        <f aca="false">(H35/H37)*100</f>
        <v>59.9559675443589</v>
      </c>
    </row>
    <row r="36" customFormat="false" ht="12.75" hidden="false" customHeight="false" outlineLevel="0" collapsed="false">
      <c r="A36" s="24"/>
      <c r="B36" s="25" t="str">
        <f aca="false">'[1]FINANCIAL PIVOT'!C25</f>
        <v>NON-EOL</v>
      </c>
      <c r="C36" s="25"/>
      <c r="D36" s="26" t="n">
        <f aca="false">'[1]FINANCIAL PIVOT'!D25</f>
        <v>2164</v>
      </c>
      <c r="E36" s="27" t="n">
        <f aca="false">(D36/D37)*100</f>
        <v>40.8070903262304</v>
      </c>
      <c r="F36" s="26" t="n">
        <f aca="false">'[1]FINANCIAL PIVOT'!E25</f>
        <v>1732078421</v>
      </c>
      <c r="G36" s="27" t="n">
        <f aca="false">(F36/F37)*100</f>
        <v>60.444412722103</v>
      </c>
      <c r="H36" s="26" t="n">
        <f aca="false">'[1]FINANCIAL PIVOT'!F25</f>
        <v>788975966.9212</v>
      </c>
      <c r="I36" s="27" t="n">
        <f aca="false">(H36/H37)*100</f>
        <v>40.0440324556411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5303</v>
      </c>
      <c r="E37" s="29"/>
      <c r="F37" s="28" t="n">
        <f aca="false">'[1]FINANCIAL PIVOT'!E26</f>
        <v>2865572421</v>
      </c>
      <c r="G37" s="29"/>
      <c r="H37" s="28" t="n">
        <f aca="false">'[1]FINANCIAL PIVOT'!F26</f>
        <v>1970271020.5202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12225</v>
      </c>
      <c r="E39" s="23" t="n">
        <f aca="false">(D39/D41)*100</f>
        <v>67.8262316910786</v>
      </c>
      <c r="F39" s="22" t="n">
        <f aca="false">'[1]FINANCIAL PIVOT'!E27</f>
        <v>6321890000</v>
      </c>
      <c r="G39" s="23" t="n">
        <f aca="false">(F39/F41)*100</f>
        <v>59.7743478617568</v>
      </c>
      <c r="H39" s="22" t="n">
        <f aca="false">'[1]FINANCIAL PIVOT'!F27</f>
        <v>2453245563.026</v>
      </c>
      <c r="I39" s="23" t="n">
        <f aca="false">(H39/H41)*100</f>
        <v>53.3670426788813</v>
      </c>
    </row>
    <row r="40" customFormat="false" ht="12.75" hidden="false" customHeight="false" outlineLevel="0" collapsed="false">
      <c r="A40" s="24"/>
      <c r="B40" s="25" t="str">
        <f aca="false">'[1]FINANCIAL PIVOT'!C28</f>
        <v>NON-EOL</v>
      </c>
      <c r="C40" s="25"/>
      <c r="D40" s="26" t="n">
        <f aca="false">'[1]FINANCIAL PIVOT'!D28</f>
        <v>5799</v>
      </c>
      <c r="E40" s="27" t="n">
        <f aca="false">(D40/D41)*100</f>
        <v>32.1737683089214</v>
      </c>
      <c r="F40" s="26" t="n">
        <f aca="false">'[1]FINANCIAL PIVOT'!E28</f>
        <v>4254369258.60532</v>
      </c>
      <c r="G40" s="27" t="n">
        <f aca="false">(F40/F41)*100</f>
        <v>40.2256521382432</v>
      </c>
      <c r="H40" s="26" t="n">
        <f aca="false">'[1]FINANCIAL PIVOT'!F28</f>
        <v>2143684377.02633</v>
      </c>
      <c r="I40" s="27" t="n">
        <f aca="false">(H40/H41)*100</f>
        <v>46.6329573211187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18024</v>
      </c>
      <c r="E41" s="29"/>
      <c r="F41" s="28" t="n">
        <f aca="false">'[1]FINANCIAL PIVOT'!E29</f>
        <v>10576259258.6053</v>
      </c>
      <c r="G41" s="29"/>
      <c r="H41" s="28" t="n">
        <f aca="false">'[1]FINANCIAL PIVOT'!F29</f>
        <v>4596929940.05233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71504</v>
      </c>
      <c r="E43" s="23" t="n">
        <f aca="false">(D43/D45)*100</f>
        <v>60.1429893178568</v>
      </c>
      <c r="F43" s="22" t="n">
        <f aca="false">SUM(F39,F35,F31,F27,F23,F19,F15,F11)</f>
        <v>32619028764.0493</v>
      </c>
      <c r="G43" s="23" t="n">
        <f aca="false">(F43/F45)*100</f>
        <v>40.670327637127</v>
      </c>
      <c r="H43" s="22" t="n">
        <f aca="false">SUM(H39,H35,H31,H27,H23,H19,H15,H11)</f>
        <v>68253305554.6658</v>
      </c>
      <c r="I43" s="23" t="n">
        <f aca="false">(H43/H45)*100</f>
        <v>35.2412634920115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47386</v>
      </c>
      <c r="E44" s="27" t="n">
        <f aca="false">(D44/D45)*100</f>
        <v>39.8570106821432</v>
      </c>
      <c r="F44" s="26" t="n">
        <f aca="false">SUM(F40,F36,F32,F28,F24,F20,F16,F12)</f>
        <v>47584477475.4041</v>
      </c>
      <c r="G44" s="27" t="n">
        <f aca="false">(F44/F45)*100</f>
        <v>59.329672362873</v>
      </c>
      <c r="H44" s="26" t="n">
        <f aca="false">SUM(H40,H36,H32,H28,H24,H20,H16,H12)</f>
        <v>125421094258.319</v>
      </c>
      <c r="I44" s="27" t="n">
        <f aca="false">(H44/H45)*100</f>
        <v>64.7587365079885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118890</v>
      </c>
      <c r="E45" s="29"/>
      <c r="F45" s="28" t="n">
        <f aca="false">SUM(F43:F44)</f>
        <v>80203506239.4534</v>
      </c>
      <c r="G45" s="29"/>
      <c r="H45" s="28" t="n">
        <f aca="false">SUM(H43:H44)</f>
        <v>193674399812.985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July 19,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DEAL COUNT</v>
      </c>
      <c r="E9" s="12" t="s">
        <v>5</v>
      </c>
      <c r="F9" s="12" t="str">
        <f aca="false">'[1]PHYSICAL PIVOT'!E5</f>
        <v>VOLUME</v>
      </c>
      <c r="G9" s="12" t="s">
        <v>6</v>
      </c>
      <c r="H9" s="13" t="str">
        <f aca="false">'[1]PHYSICAL PIVOT'!F5</f>
        <v>NOTIONAL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33902</v>
      </c>
      <c r="E11" s="23" t="n">
        <f aca="false">(D11/D13)*100</f>
        <v>76.4954082898982</v>
      </c>
      <c r="F11" s="22" t="n">
        <f aca="false">'[1]PHYSICAL PIVOT'!E6</f>
        <v>613617824</v>
      </c>
      <c r="G11" s="23" t="n">
        <f aca="false">(F11/F13)*100</f>
        <v>37.4139890969231</v>
      </c>
      <c r="H11" s="22" t="n">
        <f aca="false">'[1]PHYSICAL PIVOT'!F6</f>
        <v>2022254863.72234</v>
      </c>
      <c r="I11" s="23" t="n">
        <f aca="false">(H11/H13)*100</f>
        <v>38.7478964679663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NON-EOL</v>
      </c>
      <c r="C12" s="25"/>
      <c r="D12" s="26" t="n">
        <f aca="false">'[1]PHYSICAL PIVOT'!D7</f>
        <v>10417</v>
      </c>
      <c r="E12" s="27" t="n">
        <f aca="false">(D12/D13)*100</f>
        <v>23.5045917101018</v>
      </c>
      <c r="F12" s="26" t="n">
        <f aca="false">'[1]PHYSICAL PIVOT'!E7</f>
        <v>1026458090.94825</v>
      </c>
      <c r="G12" s="27" t="n">
        <f aca="false">(F12/F13)*100</f>
        <v>62.5860109030769</v>
      </c>
      <c r="H12" s="26" t="n">
        <f aca="false">'[1]PHYSICAL PIVOT'!F7</f>
        <v>3196750677.37634</v>
      </c>
      <c r="I12" s="27" t="n">
        <f aca="false">(H12/H13)*100</f>
        <v>61.2521035320337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44319</v>
      </c>
      <c r="E13" s="29"/>
      <c r="F13" s="28" t="n">
        <f aca="false">'[1]PHYSICAL PIVOT'!E8</f>
        <v>1640075914.94825</v>
      </c>
      <c r="G13" s="29"/>
      <c r="H13" s="28" t="n">
        <f aca="false">'[1]PHYSICAL PIVOT'!F8</f>
        <v>5219005541.09868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22133</v>
      </c>
      <c r="E15" s="23" t="n">
        <f aca="false">(D15/D17)*100</f>
        <v>53.4290887145444</v>
      </c>
      <c r="F15" s="22" t="n">
        <f aca="false">'[1]PHYSICAL PIVOT'!E9</f>
        <v>645084255</v>
      </c>
      <c r="G15" s="23" t="n">
        <f aca="false">(F15/F17)*100</f>
        <v>14.6480839708364</v>
      </c>
      <c r="H15" s="22" t="n">
        <f aca="false">'[1]PHYSICAL PIVOT'!F9</f>
        <v>2451496322.5216</v>
      </c>
      <c r="I15" s="23" t="n">
        <f aca="false">(H15/H17)*100</f>
        <v>16.5017959691896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NON-EOL</v>
      </c>
      <c r="C16" s="25"/>
      <c r="D16" s="26" t="n">
        <f aca="false">'[1]PHYSICAL PIVOT'!D10</f>
        <v>19292</v>
      </c>
      <c r="E16" s="27" t="n">
        <f aca="false">(D16/D17)*100</f>
        <v>46.5709112854556</v>
      </c>
      <c r="F16" s="26" t="n">
        <f aca="false">'[1]PHYSICAL PIVOT'!E10</f>
        <v>3758797210.20957</v>
      </c>
      <c r="G16" s="27" t="n">
        <f aca="false">(F16/F17)*100</f>
        <v>85.3519160291636</v>
      </c>
      <c r="H16" s="26" t="n">
        <f aca="false">'[1]PHYSICAL PIVOT'!F10</f>
        <v>12404440128.873</v>
      </c>
      <c r="I16" s="27" t="n">
        <f aca="false">(H16/H17)*100</f>
        <v>83.4982040308104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41425</v>
      </c>
      <c r="E17" s="29"/>
      <c r="F17" s="28" t="n">
        <f aca="false">'[1]PHYSICAL PIVOT'!E11</f>
        <v>4403881465.20957</v>
      </c>
      <c r="G17" s="29"/>
      <c r="H17" s="28" t="n">
        <f aca="false">'[1]PHYSICAL PIVOT'!F11</f>
        <v>14855936451.3946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23719</v>
      </c>
      <c r="E19" s="23" t="n">
        <f aca="false">(D19/D21)*100</f>
        <v>67.9588562260042</v>
      </c>
      <c r="F19" s="22" t="n">
        <f aca="false">'[1]PHYSICAL PIVOT'!E12</f>
        <v>2098050518.95531</v>
      </c>
      <c r="G19" s="23" t="n">
        <f aca="false">(F19/F21)*100</f>
        <v>58.8037917336544</v>
      </c>
      <c r="H19" s="22" t="n">
        <f aca="false">'[1]PHYSICAL PIVOT'!F12</f>
        <v>6455982558.05454</v>
      </c>
      <c r="I19" s="23" t="n">
        <f aca="false">(H19/H21)*100</f>
        <v>58.7806118734039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NON-EOL</v>
      </c>
      <c r="C20" s="25"/>
      <c r="D20" s="26" t="n">
        <f aca="false">'[1]PHYSICAL PIVOT'!D13</f>
        <v>11183</v>
      </c>
      <c r="E20" s="27" t="n">
        <f aca="false">(D20/D21)*100</f>
        <v>32.0411437739958</v>
      </c>
      <c r="F20" s="26" t="n">
        <f aca="false">'[1]PHYSICAL PIVOT'!E13</f>
        <v>1469832532.63124</v>
      </c>
      <c r="G20" s="27" t="n">
        <f aca="false">(F20/F21)*100</f>
        <v>41.1962082663456</v>
      </c>
      <c r="H20" s="26" t="n">
        <f aca="false">'[1]PHYSICAL PIVOT'!F13</f>
        <v>4527201101.14048</v>
      </c>
      <c r="I20" s="27" t="n">
        <f aca="false">(H20/H21)*100</f>
        <v>41.2193881265961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34902</v>
      </c>
      <c r="E21" s="29"/>
      <c r="F21" s="28" t="n">
        <f aca="false">'[1]PHYSICAL PIVOT'!E14</f>
        <v>3567883051.58655</v>
      </c>
      <c r="G21" s="29"/>
      <c r="H21" s="28" t="n">
        <f aca="false">'[1]PHYSICAL PIVOT'!F14</f>
        <v>10983183659.195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1556</v>
      </c>
      <c r="E23" s="23" t="n">
        <f aca="false">(D23/D25)*100</f>
        <v>39.2730943967693</v>
      </c>
      <c r="F23" s="22" t="n">
        <f aca="false">'[1]PHYSICAL PIVOT'!E15</f>
        <v>238120484.011</v>
      </c>
      <c r="G23" s="23" t="n">
        <f aca="false">(F23/F25)*100</f>
        <v>37.3984498883092</v>
      </c>
      <c r="H23" s="22" t="n">
        <f aca="false">'[1]PHYSICAL PIVOT'!F15</f>
        <v>817871600.412516</v>
      </c>
      <c r="I23" s="23" t="n">
        <f aca="false">(H23/H25)*100</f>
        <v>39.6155311753661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NON-EOL</v>
      </c>
      <c r="C24" s="25"/>
      <c r="D24" s="26" t="n">
        <f aca="false">'[1]PHYSICAL PIVOT'!D16</f>
        <v>2406</v>
      </c>
      <c r="E24" s="27" t="n">
        <f aca="false">(D24/D25)*100</f>
        <v>60.7269056032307</v>
      </c>
      <c r="F24" s="26" t="n">
        <f aca="false">'[1]PHYSICAL PIVOT'!E16</f>
        <v>398591691.820214</v>
      </c>
      <c r="G24" s="27" t="n">
        <f aca="false">(F24/F25)*100</f>
        <v>62.6015501116908</v>
      </c>
      <c r="H24" s="26" t="n">
        <f aca="false">'[1]PHYSICAL PIVOT'!F16</f>
        <v>1246651015.20519</v>
      </c>
      <c r="I24" s="27" t="n">
        <f aca="false">(H24/H25)*100</f>
        <v>60.3844688246339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3962</v>
      </c>
      <c r="E25" s="29"/>
      <c r="F25" s="28" t="n">
        <f aca="false">'[1]PHYSICAL PIVOT'!E17</f>
        <v>636712175.831214</v>
      </c>
      <c r="G25" s="29"/>
      <c r="H25" s="28" t="n">
        <f aca="false">'[1]PHYSICAL PIVOT'!F17</f>
        <v>2064522615.61771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0.574712643678161</v>
      </c>
      <c r="F31" s="22" t="n">
        <f aca="false">'[1]PHYSICAL PIVOT'!E18</f>
        <v>10000</v>
      </c>
      <c r="G31" s="23" t="n">
        <f aca="false">(F31/F33)*100</f>
        <v>0.00142553279340178</v>
      </c>
      <c r="H31" s="22" t="n">
        <f aca="false">'[1]PHYSICAL PIVOT'!F18</f>
        <v>27000</v>
      </c>
      <c r="I31" s="23" t="n">
        <f aca="false">(H31/H33)*100</f>
        <v>0.00102043247257302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NON-EOL</v>
      </c>
      <c r="C32" s="25"/>
      <c r="D32" s="26" t="n">
        <f aca="false">'[1]PHYSICAL PIVOT'!D19</f>
        <v>173</v>
      </c>
      <c r="E32" s="27" t="n">
        <f aca="false">(D32/D33)*100</f>
        <v>99.4252873563218</v>
      </c>
      <c r="F32" s="26" t="n">
        <f aca="false">'[1]PHYSICAL PIVOT'!E19</f>
        <v>701482105.007055</v>
      </c>
      <c r="G32" s="27" t="n">
        <f aca="false">(F32/F33)*100</f>
        <v>99.9985744672066</v>
      </c>
      <c r="H32" s="26" t="n">
        <f aca="false">'[1]PHYSICAL PIVOT'!F19</f>
        <v>2645909965.52203</v>
      </c>
      <c r="I32" s="27" t="n">
        <f aca="false">(H32/H33)*100</f>
        <v>99.9989795675274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174</v>
      </c>
      <c r="E33" s="29"/>
      <c r="F33" s="28" t="n">
        <f aca="false">'[1]PHYSICAL PIVOT'!E20</f>
        <v>701492105.007055</v>
      </c>
      <c r="G33" s="29"/>
      <c r="H33" s="28" t="n">
        <f aca="false">'[1]PHYSICAL PIVOT'!F20</f>
        <v>2645936965.52203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3621</v>
      </c>
      <c r="E35" s="23" t="n">
        <f aca="false">(D35/D37)*100</f>
        <v>42.2274052478134</v>
      </c>
      <c r="F35" s="22" t="n">
        <f aca="false">'[1]PHYSICAL PIVOT'!E21</f>
        <v>109924668</v>
      </c>
      <c r="G35" s="23" t="n">
        <f aca="false">(F35/F37)*100</f>
        <v>9.37053978907811</v>
      </c>
      <c r="H35" s="22" t="n">
        <f aca="false">'[1]PHYSICAL PIVOT'!F21</f>
        <v>400781297.3215</v>
      </c>
      <c r="I35" s="23" t="n">
        <f aca="false">(H35/H37)*100</f>
        <v>10.6206699078156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NON-EOL</v>
      </c>
      <c r="C36" s="25"/>
      <c r="D36" s="26" t="n">
        <f aca="false">'[1]PHYSICAL PIVOT'!D22</f>
        <v>4954</v>
      </c>
      <c r="E36" s="27" t="n">
        <f aca="false">(D36/D37)*100</f>
        <v>57.7725947521866</v>
      </c>
      <c r="F36" s="26" t="n">
        <f aca="false">'[1]PHYSICAL PIVOT'!E22</f>
        <v>1063163227.4073</v>
      </c>
      <c r="G36" s="27" t="n">
        <f aca="false">(F36/F37)*100</f>
        <v>90.6294602109219</v>
      </c>
      <c r="H36" s="26" t="n">
        <f aca="false">'[1]PHYSICAL PIVOT'!F22</f>
        <v>3372815856.15534</v>
      </c>
      <c r="I36" s="27" t="n">
        <f aca="false">(H36/H37)*100</f>
        <v>89.3793300921844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8575</v>
      </c>
      <c r="E37" s="29"/>
      <c r="F37" s="28" t="n">
        <f aca="false">'[1]PHYSICAL PIVOT'!E23</f>
        <v>1173087895.4073</v>
      </c>
      <c r="G37" s="29"/>
      <c r="H37" s="28" t="n">
        <f aca="false">'[1]PHYSICAL PIVOT'!F23</f>
        <v>3773597153.47684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16596</v>
      </c>
      <c r="E39" s="23" t="n">
        <f aca="false">(D39/D41)*100</f>
        <v>68.049860587174</v>
      </c>
      <c r="F39" s="22" t="n">
        <f aca="false">'[1]PHYSICAL PIVOT'!E24</f>
        <v>172428960</v>
      </c>
      <c r="G39" s="23" t="n">
        <f aca="false">(F39/F41)*100</f>
        <v>19.4661656915531</v>
      </c>
      <c r="H39" s="22" t="n">
        <f aca="false">'[1]PHYSICAL PIVOT'!F24</f>
        <v>635353224.34</v>
      </c>
      <c r="I39" s="23" t="n">
        <f aca="false">(H39/H41)*100</f>
        <v>21.988046470626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NON-EOL</v>
      </c>
      <c r="C40" s="25"/>
      <c r="D40" s="26" t="n">
        <f aca="false">'[1]PHYSICAL PIVOT'!D25</f>
        <v>7792</v>
      </c>
      <c r="E40" s="27" t="n">
        <f aca="false">(D40/D41)*100</f>
        <v>31.950139412826</v>
      </c>
      <c r="F40" s="26" t="n">
        <f aca="false">'[1]PHYSICAL PIVOT'!E25</f>
        <v>713359041.254</v>
      </c>
      <c r="G40" s="27" t="n">
        <f aca="false">(F40/F41)*100</f>
        <v>80.5338343084469</v>
      </c>
      <c r="H40" s="26" t="n">
        <f aca="false">'[1]PHYSICAL PIVOT'!F25</f>
        <v>2254185985.92487</v>
      </c>
      <c r="I40" s="27" t="n">
        <f aca="false">(H40/H41)*100</f>
        <v>78.011953529374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24388</v>
      </c>
      <c r="E41" s="29"/>
      <c r="F41" s="28" t="n">
        <f aca="false">'[1]PHYSICAL PIVOT'!E26</f>
        <v>885788001.254</v>
      </c>
      <c r="G41" s="29"/>
      <c r="H41" s="28" t="n">
        <f aca="false">'[1]PHYSICAL PIVOT'!F26</f>
        <v>2889539210.26487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101528</v>
      </c>
      <c r="E43" s="23" t="n">
        <f aca="false">(D43/D45)*100</f>
        <v>64.3621033947193</v>
      </c>
      <c r="F43" s="22" t="n">
        <f aca="false">SUM(F39,F35,F31,F27,F23,F19,F15,F11)</f>
        <v>3877236709.96631</v>
      </c>
      <c r="G43" s="23" t="n">
        <f aca="false">(F43/F45)*100</f>
        <v>29.8044459369765</v>
      </c>
      <c r="H43" s="22" t="n">
        <f aca="false">SUM(H39,H35,H31,H27,H23,H19,H15,H11)</f>
        <v>12783766866.3725</v>
      </c>
      <c r="I43" s="23" t="n">
        <f aca="false">(H43/H45)*100</f>
        <v>30.127853373279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56217</v>
      </c>
      <c r="E44" s="27" t="n">
        <f aca="false">(D44/D45)*100</f>
        <v>35.6378966052807</v>
      </c>
      <c r="F44" s="26" t="n">
        <f aca="false">SUM(F40,F36,F32,F28,F24,F20,F16,F12)</f>
        <v>9131683899.27763</v>
      </c>
      <c r="G44" s="27" t="n">
        <f aca="false">(F44/F45)*100</f>
        <v>70.1955540630235</v>
      </c>
      <c r="H44" s="26" t="n">
        <f aca="false">SUM(H40,H36,H32,H28,H24,H20,H16,H12)</f>
        <v>29647954730.1972</v>
      </c>
      <c r="I44" s="27" t="n">
        <f aca="false">(H44/H45)*100</f>
        <v>69.872146626721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157745</v>
      </c>
      <c r="E45" s="29"/>
      <c r="F45" s="28" t="n">
        <f aca="false">SUM(F43:F44)</f>
        <v>13008920609.2439</v>
      </c>
      <c r="G45" s="29"/>
      <c r="H45" s="28" t="n">
        <f aca="false">SUM(H43:H44)</f>
        <v>42431721596.5697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2000-07-20T17:06:18Z</dcterms:created>
  <dc:creator>pberzins</dc:creator>
  <dc:description/>
  <dc:language>en-US</dc:language>
  <cp:lastModifiedBy>pberzins</cp:lastModifiedBy>
  <cp:revision>0</cp:revision>
  <dc:subject/>
  <dc:title/>
</cp:coreProperties>
</file>