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Sheet1!$5:$7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<sst xmlns="http://schemas.openxmlformats.org/spreadsheetml/2006/main" count="259" uniqueCount="216">
  <si>
    <t xml:space="preserve">ENRON AMERICAS DIRECT CASH FLOW</t>
  </si>
  <si>
    <t xml:space="preserve">YTD 2001</t>
  </si>
  <si>
    <t xml:space="preserve">(In Millions)</t>
  </si>
  <si>
    <t xml:space="preserve">Total</t>
  </si>
  <si>
    <t xml:space="preserve">January</t>
  </si>
  <si>
    <t xml:space="preserve">February</t>
  </si>
  <si>
    <t xml:space="preserve">March</t>
  </si>
  <si>
    <t xml:space="preserve">Q101</t>
  </si>
  <si>
    <t xml:space="preserve">April</t>
  </si>
  <si>
    <t xml:space="preserve">May</t>
  </si>
  <si>
    <t xml:space="preserve">June</t>
  </si>
  <si>
    <t xml:space="preserve">Q201</t>
  </si>
  <si>
    <t xml:space="preserve">July</t>
  </si>
  <si>
    <t xml:space="preserve">August</t>
  </si>
  <si>
    <t xml:space="preserve">September</t>
  </si>
  <si>
    <t xml:space="preserve">Q301</t>
  </si>
  <si>
    <t xml:space="preserve">October</t>
  </si>
  <si>
    <t xml:space="preserve">Year to Date</t>
  </si>
  <si>
    <t xml:space="preserve">BROKER DEPOSITS</t>
  </si>
  <si>
    <t xml:space="preserve">NYMEX  - Gas and Other Commodities </t>
  </si>
  <si>
    <t xml:space="preserve">Initial Margin - Gas and Other Commodities</t>
  </si>
  <si>
    <t xml:space="preserve">Decrease</t>
  </si>
  <si>
    <t xml:space="preserve">Increase</t>
  </si>
  <si>
    <t xml:space="preserve">Initial Margin</t>
  </si>
  <si>
    <t xml:space="preserve">Variation Margin - Gas and Other Commodities</t>
  </si>
  <si>
    <t xml:space="preserve">Favorable Market Movement</t>
  </si>
  <si>
    <t xml:space="preserve">Unfavorable Market Movement</t>
  </si>
  <si>
    <t xml:space="preserve">Variation Margin</t>
  </si>
  <si>
    <t xml:space="preserve">Net NYMEX - Gas and Other Commodities</t>
  </si>
  <si>
    <t xml:space="preserve">Received</t>
  </si>
  <si>
    <t xml:space="preserve">Disbursed</t>
  </si>
  <si>
    <t xml:space="preserve">NYMEX - Power</t>
  </si>
  <si>
    <t xml:space="preserve">Initial Margin - Power</t>
  </si>
  <si>
    <t xml:space="preserve">Variation Margin - Power</t>
  </si>
  <si>
    <t xml:space="preserve">Net NYMEX - Power</t>
  </si>
  <si>
    <t xml:space="preserve">Net NYMEX - Power </t>
  </si>
  <si>
    <t xml:space="preserve">Net NYMEX - Total</t>
  </si>
  <si>
    <t xml:space="preserve">OTC - Gas and Other Commodities</t>
  </si>
  <si>
    <t xml:space="preserve">Net OTC - Gas and Other Commodities</t>
  </si>
  <si>
    <t xml:space="preserve">OTC - Power</t>
  </si>
  <si>
    <t xml:space="preserve">Net OTC - Power</t>
  </si>
  <si>
    <t xml:space="preserve">OTC - Total</t>
  </si>
  <si>
    <t xml:space="preserve">Purchase of T-Bills for OTC Collateral</t>
  </si>
  <si>
    <t xml:space="preserve">Net OTC - Total</t>
  </si>
  <si>
    <t xml:space="preserve">TOTAL BROKER DEPOSITS, NET</t>
  </si>
  <si>
    <t xml:space="preserve">PREPAYMENTS</t>
  </si>
  <si>
    <t xml:space="preserve">Enron Credit Link Note II</t>
  </si>
  <si>
    <t xml:space="preserve">Chase prepayment</t>
  </si>
  <si>
    <t xml:space="preserve">CRRA - power prepay</t>
  </si>
  <si>
    <t xml:space="preserve">Fees Related to Enron Credit Link Note II</t>
  </si>
  <si>
    <t xml:space="preserve">TOTAL PREPAYMENTS</t>
  </si>
  <si>
    <t xml:space="preserve">SETTLEMENTS</t>
  </si>
  <si>
    <t xml:space="preserve">Gas</t>
  </si>
  <si>
    <t xml:space="preserve">Financial</t>
  </si>
  <si>
    <t xml:space="preserve">Net</t>
  </si>
  <si>
    <t xml:space="preserve">Physical</t>
  </si>
  <si>
    <t xml:space="preserve">Net Gas</t>
  </si>
  <si>
    <t xml:space="preserve">Power</t>
  </si>
  <si>
    <t xml:space="preserve">TOTAL SETTLEMENTS</t>
  </si>
  <si>
    <t xml:space="preserve">MERCHANT INVESTMENTS AND ASSETS</t>
  </si>
  <si>
    <t xml:space="preserve">Merchant:</t>
  </si>
  <si>
    <t xml:space="preserve">Active Power warrants </t>
  </si>
  <si>
    <t xml:space="preserve">AIG Highstar</t>
  </si>
  <si>
    <t xml:space="preserve">Alpine</t>
  </si>
  <si>
    <t xml:space="preserve">Ameritex Ventures</t>
  </si>
  <si>
    <t xml:space="preserve">Andrex Sr. Debt Funding</t>
  </si>
  <si>
    <t xml:space="preserve">Bpnne Terre</t>
  </si>
  <si>
    <t xml:space="preserve">Brazos VPP</t>
  </si>
  <si>
    <t xml:space="preserve">CGAS (Hawaii)</t>
  </si>
  <si>
    <t xml:space="preserve">Canfibre of Lackawanna</t>
  </si>
  <si>
    <t xml:space="preserve">CanGen (Advanced Mobile Power Systems)</t>
  </si>
  <si>
    <t xml:space="preserve">Catalytica</t>
  </si>
  <si>
    <t xml:space="preserve">Chewco</t>
  </si>
  <si>
    <t xml:space="preserve">CIBC World Markets</t>
  </si>
  <si>
    <t xml:space="preserve">Condor Distribution</t>
  </si>
  <si>
    <t xml:space="preserve">Crescendo</t>
  </si>
  <si>
    <t xml:space="preserve">Cypress</t>
  </si>
  <si>
    <t xml:space="preserve">East Coast Power</t>
  </si>
  <si>
    <t xml:space="preserve">Ecogas Loan Raptor</t>
  </si>
  <si>
    <t xml:space="preserve">Ecogas Tax Credit</t>
  </si>
  <si>
    <t xml:space="preserve">ECM</t>
  </si>
  <si>
    <t xml:space="preserve">ECT Proceeds &amp; Demand Note</t>
  </si>
  <si>
    <t xml:space="preserve">Encorp</t>
  </si>
  <si>
    <t xml:space="preserve">Enserco</t>
  </si>
  <si>
    <t xml:space="preserve">ENA CLO NOTE Repurchase - Condor</t>
  </si>
  <si>
    <t xml:space="preserve">Fuel Cell Margin Call</t>
  </si>
  <si>
    <t xml:space="preserve">Hanover - proceeds from Hawaii</t>
  </si>
  <si>
    <t xml:space="preserve">Hanover - proceeds from Condor</t>
  </si>
  <si>
    <t xml:space="preserve">Hanover - repurchase from Velocity AES</t>
  </si>
  <si>
    <t xml:space="preserve">Heartland Industrial Partners</t>
  </si>
  <si>
    <t xml:space="preserve">Hanson</t>
  </si>
  <si>
    <t xml:space="preserve">Hughes Rawls Loan Raptor</t>
  </si>
  <si>
    <t xml:space="preserve">JEDI</t>
  </si>
  <si>
    <t xml:space="preserve">Juniper</t>
  </si>
  <si>
    <t xml:space="preserve">Klein Resources</t>
  </si>
  <si>
    <t xml:space="preserve">LV Cogen - Priscilla (JEDI)</t>
  </si>
  <si>
    <t xml:space="preserve">Merlin distribution</t>
  </si>
  <si>
    <t xml:space="preserve">Merlin distribution - interest payment</t>
  </si>
  <si>
    <t xml:space="preserve">Nokia</t>
  </si>
  <si>
    <t xml:space="preserve">NuTech</t>
  </si>
  <si>
    <t xml:space="preserve">Oconto Falls Raptor</t>
  </si>
  <si>
    <t xml:space="preserve">Ponderosa</t>
  </si>
  <si>
    <t xml:space="preserve">Preston Equity</t>
  </si>
  <si>
    <t xml:space="preserve">Preston VPP</t>
  </si>
  <si>
    <t xml:space="preserve">Queen Sands</t>
  </si>
  <si>
    <t xml:space="preserve">Serveron - Principal Investments</t>
  </si>
  <si>
    <t xml:space="preserve">Silicon Power Corporation</t>
  </si>
  <si>
    <t xml:space="preserve">Solo Energy</t>
  </si>
  <si>
    <t xml:space="preserve">Southwest Power (LVC) sale to Black Hills</t>
  </si>
  <si>
    <t xml:space="preserve">Star VPP/KCS VPP - Energy Capital Resource</t>
  </si>
  <si>
    <t xml:space="preserve">Sundance  Assets LP</t>
  </si>
  <si>
    <t xml:space="preserve">Tarpon Initial Funding</t>
  </si>
  <si>
    <t xml:space="preserve">Tenaska</t>
  </si>
  <si>
    <t xml:space="preserve">Trammochem</t>
  </si>
  <si>
    <t xml:space="preserve">Tridium</t>
  </si>
  <si>
    <t xml:space="preserve">Trutta</t>
  </si>
  <si>
    <t xml:space="preserve">Vitro project reimbursement</t>
  </si>
  <si>
    <t xml:space="preserve">Westwin Energy</t>
  </si>
  <si>
    <t xml:space="preserve">Other</t>
  </si>
  <si>
    <t xml:space="preserve">Total Merchant Investments</t>
  </si>
  <si>
    <t xml:space="preserve">Other Operating Activities - G&amp;A</t>
  </si>
  <si>
    <t xml:space="preserve">Payroll Taxes remitted to Pro Business</t>
  </si>
  <si>
    <t xml:space="preserve">A/R Factoring</t>
  </si>
  <si>
    <t xml:space="preserve">Total other Operating Activities</t>
  </si>
  <si>
    <t xml:space="preserve">NET CASH PROVIDED BY OPERATING ACTIVITIES</t>
  </si>
  <si>
    <t xml:space="preserve">CASH FLOWS FROM INVESTING ACTIVITIES</t>
  </si>
  <si>
    <t xml:space="preserve">Cash Flows from the Sale of Assets and Investments</t>
  </si>
  <si>
    <t xml:space="preserve">HPL Sale:</t>
  </si>
  <si>
    <t xml:space="preserve">Sale of HPL Stock</t>
  </si>
  <si>
    <t xml:space="preserve">Looper Interest Fee</t>
  </si>
  <si>
    <t xml:space="preserve">MidTexas Fee</t>
  </si>
  <si>
    <t xml:space="preserve">BGT Fee</t>
  </si>
  <si>
    <t xml:space="preserve">Rock Interest/Fee/Principal</t>
  </si>
  <si>
    <t xml:space="preserve">Bammel Working Gas</t>
  </si>
  <si>
    <t xml:space="preserve">Bam Lease Co Prepayment</t>
  </si>
  <si>
    <t xml:space="preserve">HPL Asset Holding LP -lease payment to Condor</t>
  </si>
  <si>
    <t xml:space="preserve">Total Cash Flows from the Sale of Assets and Investments</t>
  </si>
  <si>
    <t xml:space="preserve">Capital Expenditures - Property Additions</t>
  </si>
  <si>
    <t xml:space="preserve">Power Plants:</t>
  </si>
  <si>
    <t xml:space="preserve">Alamac</t>
  </si>
  <si>
    <t xml:space="preserve">Antelope</t>
  </si>
  <si>
    <t xml:space="preserve">Blue Dog Turbine</t>
  </si>
  <si>
    <t xml:space="preserve">City of Austin Project - Nepco</t>
  </si>
  <si>
    <t xml:space="preserve">Doyle/Walton</t>
  </si>
  <si>
    <t xml:space="preserve">East Pwr - Pfrmce Bonus (Doyle Pwr Plnt)</t>
  </si>
  <si>
    <t xml:space="preserve">Emmission Reduction Credits</t>
  </si>
  <si>
    <t xml:space="preserve">E-Next - 4 Delta Turbines</t>
  </si>
  <si>
    <t xml:space="preserve">E-Next Funding (LV II, Longview, Blue Dog)</t>
  </si>
  <si>
    <t xml:space="preserve">Florida</t>
  </si>
  <si>
    <t xml:space="preserve">Georgia Pacific CA Pwr Prod Crs Pur</t>
  </si>
  <si>
    <t xml:space="preserve">Haywood  AES</t>
  </si>
  <si>
    <t xml:space="preserve">Intergin turbine sale</t>
  </si>
  <si>
    <t xml:space="preserve">Pastoria project</t>
  </si>
  <si>
    <t xml:space="preserve">Fees Related to Peaker Sales</t>
  </si>
  <si>
    <t xml:space="preserve">Power Plants - Other</t>
  </si>
  <si>
    <t xml:space="preserve">PSOCO/Fountain Valley</t>
  </si>
  <si>
    <t xml:space="preserve">Roseville project</t>
  </si>
  <si>
    <t xml:space="preserve">Shelby Upgrade</t>
  </si>
  <si>
    <t xml:space="preserve">Vitro Project Reimbursement</t>
  </si>
  <si>
    <t xml:space="preserve">Total Capital Expenditures</t>
  </si>
  <si>
    <t xml:space="preserve">Sithe Restructure:</t>
  </si>
  <si>
    <t xml:space="preserve">NET CASH PROVIDED BY INVESTING ACTIVITIES</t>
  </si>
  <si>
    <t xml:space="preserve">CASH FLOWS FROM FINANCING ACTIVITIES</t>
  </si>
  <si>
    <t xml:space="preserve">NET CASH PROVIDED BY FINANCING ACTIVITIES</t>
  </si>
  <si>
    <t xml:space="preserve">CASH FLOWS FROM INTERCOMPANY ACTIVITIES</t>
  </si>
  <si>
    <t xml:space="preserve">Accounts Receivable/Payable - Intercompany</t>
  </si>
  <si>
    <t xml:space="preserve">Canada</t>
  </si>
  <si>
    <t xml:space="preserve">Europe </t>
  </si>
  <si>
    <t xml:space="preserve">Enron Netherlands</t>
  </si>
  <si>
    <t xml:space="preserve">Singapore</t>
  </si>
  <si>
    <t xml:space="preserve">South America</t>
  </si>
  <si>
    <t xml:space="preserve">Mexico</t>
  </si>
  <si>
    <t xml:space="preserve">Total Intercompany Accounts Receivable/Payable</t>
  </si>
  <si>
    <t xml:space="preserve">NET CASH PROVIDED BY INTERCOMPANY ACTIVITIES</t>
  </si>
  <si>
    <t xml:space="preserve">AEP</t>
  </si>
  <si>
    <t xml:space="preserve">Bridgeloan - ENA/Jedi II for LV Cogen II</t>
  </si>
  <si>
    <t xml:space="preserve">Bridgeloan - ENA wire fundings</t>
  </si>
  <si>
    <t xml:space="preserve">Bridgeline cash distribution</t>
  </si>
  <si>
    <t xml:space="preserve">City of Azusa - Power</t>
  </si>
  <si>
    <t xml:space="preserve">Commonwealth</t>
  </si>
  <si>
    <t xml:space="preserve">ECT Coal</t>
  </si>
  <si>
    <t xml:space="preserve">ECT Securities, L.P. distribution to 413</t>
  </si>
  <si>
    <t xml:space="preserve">Enron Cap Mgt LTD distribution to 413</t>
  </si>
  <si>
    <t xml:space="preserve">Enron Preferred Funding I and II</t>
  </si>
  <si>
    <t xml:space="preserve">Lawsuit receipts</t>
  </si>
  <si>
    <t xml:space="preserve">MEGS, LLC interest on note</t>
  </si>
  <si>
    <t xml:space="preserve">Ponderosa Debt Service Reserve</t>
  </si>
  <si>
    <t xml:space="preserve">Starr VPP Restricted Cash</t>
  </si>
  <si>
    <t xml:space="preserve">Unidentified receipts/disbursements</t>
  </si>
  <si>
    <t xml:space="preserve">TOTAL DIRECT CASH FLOWS</t>
  </si>
  <si>
    <t xml:space="preserve">per EGF</t>
  </si>
  <si>
    <t xml:space="preserve">diff DCF/EGF</t>
  </si>
  <si>
    <t xml:space="preserve">per TWS, adjusted for Enron Netherlands</t>
  </si>
  <si>
    <t xml:space="preserve">diff DCF/TWS</t>
  </si>
  <si>
    <t xml:space="preserve">diff Enron Global Finance/TWS</t>
  </si>
  <si>
    <t xml:space="preserve">Enron Netherlands adjustment</t>
  </si>
  <si>
    <t xml:space="preserve">NONCASH ACTIVITY</t>
  </si>
  <si>
    <t xml:space="preserve">Houston Payroll Related Costs (includes salaries, benefits, &amp; taxes)</t>
  </si>
  <si>
    <t xml:space="preserve">Mexico Payroll Fundings</t>
  </si>
  <si>
    <t xml:space="preserve">Canada Payroll Fundings</t>
  </si>
  <si>
    <t xml:space="preserve">South America Payroll Fundings</t>
  </si>
  <si>
    <t xml:space="preserve">OTE Variation Margin</t>
  </si>
  <si>
    <t xml:space="preserve">Total Noncash Activity</t>
  </si>
  <si>
    <t xml:space="preserve">TOTAL CASH &amp; NONCASH ACTIVITIES</t>
  </si>
  <si>
    <t xml:space="preserve">Notes:</t>
  </si>
  <si>
    <t xml:space="preserve">LV Cogen - Priscilla (JEDI) also termed "Bridgeloan."</t>
  </si>
  <si>
    <t xml:space="preserve">Use Elaine variant for ref 3 column on pay entity report</t>
  </si>
  <si>
    <t xml:space="preserve">Europe - comprised of funding to co 0912 - zba 577</t>
  </si>
  <si>
    <r>
      <rPr>
        <sz val="10"/>
        <rFont val="Tahoma"/>
        <family val="2"/>
      </rPr>
      <t xml:space="preserve">For </t>
    </r>
    <r>
      <rPr>
        <b val="true"/>
        <sz val="8.5"/>
        <rFont val="Tahoma"/>
        <family val="2"/>
      </rPr>
      <t xml:space="preserve">future</t>
    </r>
    <r>
      <rPr>
        <sz val="10"/>
        <rFont val="Tahoma"/>
        <family val="2"/>
      </rPr>
      <t xml:space="preserve"> references, place a new section below "TOTAL DIRECT CASH FLOWS" line:</t>
    </r>
  </si>
  <si>
    <t xml:space="preserve">Non-Cash Activity</t>
  </si>
  <si>
    <t xml:space="preserve">  Payroll</t>
  </si>
  <si>
    <t xml:space="preserve">  Taxes</t>
  </si>
  <si>
    <t xml:space="preserve">co 364 is comprised of both financial &amp; physical</t>
  </si>
  <si>
    <t xml:space="preserve">012 &amp; 078 are physical</t>
  </si>
  <si>
    <t xml:space="preserve">1 outflow account</t>
  </si>
  <si>
    <t xml:space="preserve">2 inflow accts: financial &amp; physical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</si>
</sst>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_);\(#,##0\)"/>
    <numFmt numFmtId="166" formatCode="mmmm\ yyyy"/>
    <numFmt numFmtId="167" formatCode="m/d/yy"/>
    <numFmt numFmtId="168" formatCode="_(* #,##0.0_);_(* \(#,##0.0\);_(* \-??_);_(@_)"/>
    <numFmt numFmtId="169" formatCode="_(\$* #,##0.0_);_(\$* \(#,##0.0\);_(\$* \-?_);_(@_)"/>
    <numFmt numFmtId="170" formatCode="_(\$* #,##0.00_);_(\$* \(#,##0.00\);_(\$* \-??_);_(@_)"/>
    <numFmt numFmtId="171" formatCode="_(\$* #,##0.0_);_(\$* \(#,##0.0\);_(\$* \-??_);_(@_)"/>
    <numFmt numFmtId="172" formatCode="_(* #,##0.0_);_(* \(#,##0.0\);_(* \-?_);_(@_)"/>
    <numFmt numFmtId="173" formatCode="_(* #,##0.00_);_(* \(#,##0.00\);_(* \-??_);_(@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u val="single"/>
      <sz val="10"/>
      <name val="Tahoma"/>
      <family val="2"/>
    </font>
    <font>
      <b val="true"/>
      <sz val="10"/>
      <name val="Tahoma"/>
      <family val="2"/>
    </font>
    <font>
      <sz val="14"/>
      <name val="Tahoma"/>
      <family val="2"/>
    </font>
    <font>
      <b val="true"/>
      <sz val="14"/>
      <name val="Tahoma"/>
      <family val="2"/>
    </font>
    <font>
      <sz val="12"/>
      <name val="Tahoma"/>
      <family val="2"/>
    </font>
    <font>
      <b val="true"/>
      <sz val="12"/>
      <name val="Tahoma"/>
      <family val="2"/>
    </font>
    <font>
      <sz val="10"/>
      <color rgb="FFFF0000"/>
      <name val="Tahoma"/>
      <family val="2"/>
    </font>
    <font>
      <b val="true"/>
      <sz val="10"/>
      <color rgb="FFFF0000"/>
      <name val="Tahoma"/>
      <family val="2"/>
    </font>
    <font>
      <i val="true"/>
      <sz val="10"/>
      <color rgb="FF0000FF"/>
      <name val="Tahoma"/>
      <family val="2"/>
    </font>
    <font>
      <i val="true"/>
      <sz val="10"/>
      <color rgb="FF008080"/>
      <name val="Tahoma"/>
      <family val="2"/>
    </font>
    <font>
      <i val="true"/>
      <sz val="10"/>
      <color rgb="FFFF0000"/>
      <name val="Tahoma"/>
      <family val="2"/>
    </font>
    <font>
      <sz val="9"/>
      <name val="Tahoma"/>
      <family val="2"/>
    </font>
    <font>
      <u val="single"/>
      <sz val="10"/>
      <name val="Tahoma"/>
      <family val="2"/>
    </font>
    <font>
      <b val="true"/>
      <sz val="8.5"/>
      <name val="Tahoma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99"/>
    <col collapsed="false" customWidth="true" hidden="false" outlineLevel="0" max="3" min="2" style="2" width="2.84"/>
    <col collapsed="false" customWidth="true" hidden="false" outlineLevel="0" max="4" min="4" style="1" width="3.7"/>
    <col collapsed="false" customWidth="true" hidden="false" outlineLevel="0" max="5" min="5" style="1" width="3.99"/>
    <col collapsed="false" customWidth="true" hidden="false" outlineLevel="0" max="6" min="6" style="1" width="47.7"/>
    <col collapsed="false" customWidth="true" hidden="false" outlineLevel="0" max="7" min="7" style="1" width="9.56"/>
    <col collapsed="false" customWidth="true" hidden="false" outlineLevel="0" max="9" min="8" style="1" width="9.28"/>
    <col collapsed="false" customWidth="true" hidden="false" outlineLevel="0" max="10" min="10" style="3" width="11.56"/>
    <col collapsed="false" customWidth="true" hidden="false" outlineLevel="0" max="11" min="11" style="1" width="2.28"/>
    <col collapsed="false" customWidth="true" hidden="false" outlineLevel="0" max="12" min="12" style="1" width="10.41"/>
    <col collapsed="false" customWidth="true" hidden="false" outlineLevel="0" max="13" min="13" style="1" width="9.28"/>
    <col collapsed="false" customWidth="true" hidden="false" outlineLevel="0" max="14" min="14" style="1" width="10.41"/>
    <col collapsed="false" customWidth="true" hidden="false" outlineLevel="0" max="15" min="15" style="3" width="11.56"/>
    <col collapsed="false" customWidth="true" hidden="false" outlineLevel="0" max="16" min="16" style="1" width="2.56"/>
    <col collapsed="false" customWidth="true" hidden="false" outlineLevel="0" max="18" min="17" style="1" width="11.13"/>
    <col collapsed="false" customWidth="true" hidden="false" outlineLevel="0" max="19" min="19" style="1" width="11.85"/>
    <col collapsed="false" customWidth="true" hidden="false" outlineLevel="0" max="20" min="20" style="3" width="11.56"/>
    <col collapsed="false" customWidth="true" hidden="false" outlineLevel="0" max="21" min="21" style="3" width="2.84"/>
    <col collapsed="false" customWidth="true" hidden="false" outlineLevel="0" max="22" min="22" style="3" width="11.56"/>
    <col collapsed="false" customWidth="true" hidden="false" outlineLevel="0" max="23" min="23" style="1" width="2.84"/>
    <col collapsed="false" customWidth="true" hidden="false" outlineLevel="0" max="24" min="24" style="3" width="13.28"/>
    <col collapsed="false" customWidth="true" hidden="true" outlineLevel="0" max="25" min="25" style="1" width="13.7"/>
    <col collapsed="false" customWidth="false" hidden="false" outlineLevel="0" max="257" min="26" style="1" width="9.14"/>
  </cols>
  <sheetData>
    <row r="1" customFormat="false" ht="18" hidden="false" customHeight="false" outlineLevel="0" collapsed="false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" hidden="false" customHeight="false" outlineLevel="0" collapsed="false">
      <c r="A2" s="6"/>
      <c r="B2" s="7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false" outlineLevel="0" collapsed="false">
      <c r="A3" s="8"/>
      <c r="B3" s="9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12.75" hidden="false" customHeight="false" outlineLevel="0" collapsed="false">
      <c r="B4" s="10"/>
      <c r="C4" s="10"/>
    </row>
    <row r="5" customFormat="false" ht="12.75" hidden="false" customHeight="false" outlineLevel="0" collapsed="false">
      <c r="B5" s="10"/>
      <c r="C5" s="10"/>
    </row>
    <row r="6" customFormat="false" ht="12.75" hidden="false" customHeight="false" outlineLevel="0" collapsed="false">
      <c r="B6" s="11"/>
      <c r="C6" s="11"/>
      <c r="D6" s="12"/>
      <c r="E6" s="12"/>
      <c r="F6" s="12"/>
      <c r="G6" s="3"/>
      <c r="H6" s="3"/>
      <c r="I6" s="3"/>
      <c r="J6" s="12" t="s">
        <v>3</v>
      </c>
      <c r="K6" s="3"/>
      <c r="L6" s="3"/>
      <c r="M6" s="3"/>
      <c r="N6" s="3"/>
      <c r="O6" s="12" t="s">
        <v>3</v>
      </c>
      <c r="P6" s="12"/>
      <c r="Q6" s="3"/>
      <c r="R6" s="3"/>
      <c r="S6" s="3"/>
      <c r="T6" s="12" t="s">
        <v>3</v>
      </c>
      <c r="U6" s="12"/>
      <c r="V6" s="12"/>
      <c r="W6" s="3"/>
      <c r="X6" s="12" t="s">
        <v>3</v>
      </c>
      <c r="Y6" s="3"/>
    </row>
    <row r="7" customFormat="false" ht="12.75" hidden="false" customHeight="false" outlineLevel="0" collapsed="false">
      <c r="B7" s="13"/>
      <c r="C7" s="13"/>
      <c r="D7" s="14"/>
      <c r="E7" s="14"/>
      <c r="F7" s="14"/>
      <c r="G7" s="15" t="s">
        <v>4</v>
      </c>
      <c r="H7" s="15" t="s">
        <v>5</v>
      </c>
      <c r="I7" s="15" t="s">
        <v>6</v>
      </c>
      <c r="J7" s="15" t="s">
        <v>7</v>
      </c>
      <c r="K7" s="3"/>
      <c r="L7" s="15" t="s">
        <v>8</v>
      </c>
      <c r="M7" s="15" t="s">
        <v>9</v>
      </c>
      <c r="N7" s="15" t="s">
        <v>10</v>
      </c>
      <c r="O7" s="15" t="s">
        <v>11</v>
      </c>
      <c r="P7" s="12"/>
      <c r="Q7" s="15" t="s">
        <v>12</v>
      </c>
      <c r="R7" s="15" t="s">
        <v>13</v>
      </c>
      <c r="S7" s="15" t="s">
        <v>14</v>
      </c>
      <c r="T7" s="15" t="s">
        <v>15</v>
      </c>
      <c r="U7" s="16"/>
      <c r="V7" s="16" t="s">
        <v>16</v>
      </c>
      <c r="W7" s="3"/>
      <c r="X7" s="17" t="s">
        <v>17</v>
      </c>
      <c r="Y7" s="3"/>
    </row>
    <row r="8" customFormat="false" ht="12.75" hidden="false" customHeight="false" outlineLevel="0" collapsed="false">
      <c r="B8" s="3"/>
      <c r="C8" s="3"/>
      <c r="G8" s="18"/>
      <c r="H8" s="18"/>
      <c r="I8" s="18"/>
      <c r="J8" s="19"/>
      <c r="K8" s="18"/>
      <c r="L8" s="18"/>
      <c r="M8" s="18"/>
      <c r="N8" s="18"/>
      <c r="O8" s="19"/>
      <c r="P8" s="18"/>
      <c r="Q8" s="18"/>
      <c r="R8" s="18"/>
      <c r="S8" s="18"/>
      <c r="T8" s="19"/>
      <c r="U8" s="19"/>
      <c r="V8" s="19"/>
      <c r="W8" s="18"/>
      <c r="X8" s="19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</row>
    <row r="9" customFormat="false" ht="12.75" hidden="false" customHeight="false" outlineLevel="0" collapsed="false">
      <c r="B9" s="3" t="s">
        <v>18</v>
      </c>
      <c r="C9" s="3"/>
      <c r="G9" s="18"/>
      <c r="H9" s="18"/>
      <c r="I9" s="18"/>
      <c r="J9" s="19"/>
      <c r="K9" s="18"/>
      <c r="L9" s="18"/>
      <c r="M9" s="18"/>
      <c r="N9" s="18"/>
      <c r="O9" s="19"/>
      <c r="P9" s="18"/>
      <c r="Q9" s="18"/>
      <c r="R9" s="18"/>
      <c r="S9" s="18"/>
      <c r="T9" s="19"/>
      <c r="U9" s="19"/>
      <c r="V9" s="19"/>
      <c r="W9" s="18"/>
      <c r="X9" s="19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</row>
    <row r="10" customFormat="false" ht="12.75" hidden="true" customHeight="false" outlineLevel="0" collapsed="false">
      <c r="B10" s="1"/>
      <c r="C10" s="3" t="s">
        <v>19</v>
      </c>
      <c r="G10" s="18"/>
      <c r="H10" s="18"/>
      <c r="I10" s="18"/>
      <c r="J10" s="19"/>
      <c r="K10" s="18"/>
      <c r="L10" s="18"/>
      <c r="M10" s="18"/>
      <c r="N10" s="18"/>
      <c r="O10" s="19"/>
      <c r="P10" s="18"/>
      <c r="Q10" s="18"/>
      <c r="R10" s="18"/>
      <c r="S10" s="18"/>
      <c r="T10" s="19"/>
      <c r="U10" s="19"/>
      <c r="V10" s="19"/>
      <c r="W10" s="18"/>
      <c r="X10" s="19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</row>
    <row r="11" customFormat="false" ht="12.75" hidden="true" customHeight="false" outlineLevel="0" collapsed="false">
      <c r="B11" s="3"/>
      <c r="C11" s="3"/>
      <c r="D11" s="1" t="s">
        <v>20</v>
      </c>
      <c r="G11" s="18"/>
      <c r="H11" s="18"/>
      <c r="I11" s="18"/>
      <c r="J11" s="19"/>
      <c r="K11" s="18"/>
      <c r="L11" s="18"/>
      <c r="M11" s="18"/>
      <c r="N11" s="18"/>
      <c r="O11" s="19"/>
      <c r="P11" s="18"/>
      <c r="Q11" s="18"/>
      <c r="R11" s="18"/>
      <c r="S11" s="18"/>
      <c r="T11" s="19"/>
      <c r="U11" s="19"/>
      <c r="V11" s="19"/>
      <c r="W11" s="18"/>
      <c r="X11" s="19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</row>
    <row r="12" customFormat="false" ht="12.75" hidden="true" customHeight="false" outlineLevel="0" collapsed="false">
      <c r="B12" s="20"/>
      <c r="C12" s="20"/>
      <c r="D12" s="21"/>
      <c r="E12" s="1" t="s">
        <v>21</v>
      </c>
      <c r="F12" s="21"/>
      <c r="G12" s="18"/>
      <c r="H12" s="18"/>
      <c r="I12" s="18"/>
      <c r="J12" s="19"/>
      <c r="K12" s="18"/>
      <c r="L12" s="18"/>
      <c r="M12" s="18"/>
      <c r="N12" s="18"/>
      <c r="O12" s="19"/>
      <c r="P12" s="18"/>
      <c r="Q12" s="18"/>
      <c r="R12" s="18"/>
      <c r="S12" s="18"/>
      <c r="T12" s="19"/>
      <c r="U12" s="19"/>
      <c r="V12" s="19"/>
      <c r="W12" s="18"/>
      <c r="X12" s="19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</row>
    <row r="13" customFormat="false" ht="12.75" hidden="true" customHeight="false" outlineLevel="0" collapsed="false">
      <c r="B13" s="3"/>
      <c r="C13" s="3"/>
      <c r="E13" s="1" t="s">
        <v>22</v>
      </c>
      <c r="G13" s="18"/>
      <c r="H13" s="18"/>
      <c r="I13" s="18"/>
      <c r="J13" s="19"/>
      <c r="K13" s="18"/>
      <c r="L13" s="18"/>
      <c r="M13" s="18"/>
      <c r="N13" s="18"/>
      <c r="O13" s="19"/>
      <c r="P13" s="18"/>
      <c r="Q13" s="18"/>
      <c r="R13" s="18"/>
      <c r="S13" s="18"/>
      <c r="T13" s="19"/>
      <c r="U13" s="19"/>
      <c r="V13" s="19"/>
      <c r="W13" s="18"/>
      <c r="X13" s="19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</row>
    <row r="14" customFormat="false" ht="12.75" hidden="true" customHeight="false" outlineLevel="0" collapsed="false">
      <c r="B14" s="22"/>
      <c r="C14" s="22"/>
      <c r="D14" s="1" t="s">
        <v>23</v>
      </c>
      <c r="E14" s="23"/>
      <c r="F14" s="23"/>
      <c r="G14" s="18"/>
      <c r="H14" s="18"/>
      <c r="I14" s="18"/>
      <c r="J14" s="19"/>
      <c r="K14" s="18"/>
      <c r="L14" s="18"/>
      <c r="M14" s="18"/>
      <c r="N14" s="18"/>
      <c r="O14" s="19"/>
      <c r="P14" s="18"/>
      <c r="Q14" s="18"/>
      <c r="R14" s="18"/>
      <c r="S14" s="18"/>
      <c r="T14" s="19"/>
      <c r="U14" s="19"/>
      <c r="V14" s="19"/>
      <c r="W14" s="18"/>
      <c r="X14" s="19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</row>
    <row r="15" customFormat="false" ht="12.75" hidden="true" customHeight="false" outlineLevel="0" collapsed="false">
      <c r="B15" s="3"/>
      <c r="C15" s="3"/>
      <c r="G15" s="18"/>
      <c r="H15" s="18"/>
      <c r="I15" s="18"/>
      <c r="J15" s="19"/>
      <c r="K15" s="18"/>
      <c r="L15" s="18"/>
      <c r="M15" s="18"/>
      <c r="N15" s="18"/>
      <c r="O15" s="19"/>
      <c r="P15" s="18"/>
      <c r="Q15" s="18"/>
      <c r="R15" s="18"/>
      <c r="S15" s="18"/>
      <c r="T15" s="19"/>
      <c r="U15" s="19"/>
      <c r="V15" s="19"/>
      <c r="W15" s="18"/>
      <c r="X15" s="19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</row>
    <row r="16" customFormat="false" ht="12.75" hidden="true" customHeight="false" outlineLevel="0" collapsed="false">
      <c r="B16" s="3"/>
      <c r="C16" s="3"/>
      <c r="D16" s="1" t="s">
        <v>24</v>
      </c>
      <c r="G16" s="18"/>
      <c r="H16" s="18"/>
      <c r="I16" s="18"/>
      <c r="J16" s="19"/>
      <c r="K16" s="18"/>
      <c r="L16" s="18"/>
      <c r="M16" s="18"/>
      <c r="N16" s="18"/>
      <c r="O16" s="19"/>
      <c r="P16" s="18"/>
      <c r="Q16" s="18"/>
      <c r="R16" s="18"/>
      <c r="S16" s="18"/>
      <c r="T16" s="19"/>
      <c r="U16" s="19"/>
      <c r="V16" s="19"/>
      <c r="W16" s="18"/>
      <c r="X16" s="19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</row>
    <row r="17" customFormat="false" ht="12.75" hidden="true" customHeight="false" outlineLevel="0" collapsed="false">
      <c r="B17" s="3"/>
      <c r="C17" s="3"/>
      <c r="E17" s="1" t="s">
        <v>25</v>
      </c>
      <c r="G17" s="18"/>
      <c r="H17" s="18"/>
      <c r="I17" s="18"/>
      <c r="J17" s="19"/>
      <c r="K17" s="18"/>
      <c r="L17" s="18"/>
      <c r="M17" s="18"/>
      <c r="N17" s="18"/>
      <c r="O17" s="19"/>
      <c r="P17" s="18"/>
      <c r="Q17" s="18"/>
      <c r="R17" s="18"/>
      <c r="S17" s="18"/>
      <c r="T17" s="19"/>
      <c r="U17" s="19"/>
      <c r="V17" s="19"/>
      <c r="W17" s="18"/>
      <c r="X17" s="19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</row>
    <row r="18" customFormat="false" ht="12.75" hidden="true" customHeight="false" outlineLevel="0" collapsed="false">
      <c r="B18" s="3"/>
      <c r="C18" s="3"/>
      <c r="E18" s="1" t="s">
        <v>26</v>
      </c>
      <c r="G18" s="18"/>
      <c r="H18" s="18"/>
      <c r="I18" s="18"/>
      <c r="J18" s="19"/>
      <c r="K18" s="18"/>
      <c r="L18" s="18"/>
      <c r="M18" s="18"/>
      <c r="N18" s="18"/>
      <c r="O18" s="19"/>
      <c r="P18" s="18"/>
      <c r="Q18" s="18"/>
      <c r="R18" s="18"/>
      <c r="S18" s="18"/>
      <c r="T18" s="19"/>
      <c r="U18" s="19"/>
      <c r="V18" s="19"/>
      <c r="W18" s="18"/>
      <c r="X18" s="19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</row>
    <row r="19" customFormat="false" ht="12.75" hidden="true" customHeight="false" outlineLevel="0" collapsed="false">
      <c r="B19" s="3"/>
      <c r="C19" s="3"/>
      <c r="D19" s="1" t="s">
        <v>27</v>
      </c>
      <c r="G19" s="18"/>
      <c r="H19" s="18"/>
      <c r="I19" s="18"/>
      <c r="J19" s="19"/>
      <c r="K19" s="18"/>
      <c r="L19" s="18"/>
      <c r="M19" s="18"/>
      <c r="N19" s="18"/>
      <c r="O19" s="19"/>
      <c r="P19" s="18"/>
      <c r="Q19" s="18"/>
      <c r="R19" s="18"/>
      <c r="S19" s="18"/>
      <c r="T19" s="19"/>
      <c r="U19" s="19"/>
      <c r="V19" s="19"/>
      <c r="W19" s="18"/>
      <c r="X19" s="19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</row>
    <row r="20" customFormat="false" ht="12.75" hidden="true" customHeight="false" outlineLevel="0" collapsed="false">
      <c r="B20" s="1"/>
      <c r="C20" s="1"/>
      <c r="D20" s="1" t="s">
        <v>28</v>
      </c>
      <c r="G20" s="18"/>
      <c r="H20" s="18"/>
      <c r="I20" s="18"/>
      <c r="J20" s="19"/>
      <c r="K20" s="18"/>
      <c r="L20" s="18"/>
      <c r="M20" s="18"/>
      <c r="N20" s="18"/>
      <c r="O20" s="19"/>
      <c r="P20" s="18"/>
      <c r="Q20" s="18"/>
      <c r="R20" s="18"/>
      <c r="S20" s="18"/>
      <c r="T20" s="19"/>
      <c r="U20" s="19"/>
      <c r="V20" s="19"/>
      <c r="W20" s="18"/>
      <c r="X20" s="19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</row>
    <row r="21" customFormat="false" ht="12.75" hidden="true" customHeight="false" outlineLevel="0" collapsed="false">
      <c r="B21" s="3"/>
      <c r="C21" s="3"/>
      <c r="E21" s="1" t="s">
        <v>29</v>
      </c>
      <c r="G21" s="18"/>
      <c r="H21" s="18"/>
      <c r="I21" s="18"/>
      <c r="J21" s="19"/>
      <c r="K21" s="18"/>
      <c r="L21" s="18"/>
      <c r="M21" s="18"/>
      <c r="N21" s="18"/>
      <c r="O21" s="19"/>
      <c r="P21" s="18"/>
      <c r="Q21" s="18"/>
      <c r="R21" s="18"/>
      <c r="S21" s="18"/>
      <c r="T21" s="19"/>
      <c r="U21" s="19"/>
      <c r="V21" s="19"/>
      <c r="W21" s="18"/>
      <c r="X21" s="19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</row>
    <row r="22" customFormat="false" ht="12.75" hidden="true" customHeight="false" outlineLevel="0" collapsed="false">
      <c r="B22" s="3"/>
      <c r="C22" s="3"/>
      <c r="E22" s="1" t="s">
        <v>30</v>
      </c>
      <c r="G22" s="18"/>
      <c r="H22" s="18"/>
      <c r="I22" s="18"/>
      <c r="J22" s="19"/>
      <c r="K22" s="18"/>
      <c r="L22" s="18"/>
      <c r="M22" s="18"/>
      <c r="N22" s="18"/>
      <c r="O22" s="19"/>
      <c r="P22" s="18"/>
      <c r="Q22" s="18"/>
      <c r="R22" s="18"/>
      <c r="S22" s="18"/>
      <c r="T22" s="19"/>
      <c r="U22" s="19"/>
      <c r="V22" s="19"/>
      <c r="W22" s="18"/>
      <c r="X22" s="19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</row>
    <row r="23" customFormat="false" ht="12.75" hidden="true" customHeight="false" outlineLevel="0" collapsed="false">
      <c r="B23" s="3"/>
      <c r="C23" s="3"/>
      <c r="D23" s="3" t="s">
        <v>28</v>
      </c>
      <c r="G23" s="18"/>
      <c r="H23" s="18"/>
      <c r="I23" s="18"/>
      <c r="J23" s="19"/>
      <c r="K23" s="18"/>
      <c r="L23" s="18"/>
      <c r="M23" s="18"/>
      <c r="N23" s="18"/>
      <c r="O23" s="19"/>
      <c r="P23" s="18"/>
      <c r="Q23" s="18"/>
      <c r="R23" s="18"/>
      <c r="S23" s="18"/>
      <c r="T23" s="19"/>
      <c r="U23" s="19"/>
      <c r="V23" s="19"/>
      <c r="W23" s="18"/>
      <c r="X23" s="19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</row>
    <row r="24" customFormat="false" ht="12.75" hidden="true" customHeight="false" outlineLevel="0" collapsed="false">
      <c r="B24" s="3"/>
      <c r="C24" s="3"/>
      <c r="G24" s="18"/>
      <c r="H24" s="18"/>
      <c r="I24" s="18"/>
      <c r="J24" s="19"/>
      <c r="K24" s="18"/>
      <c r="L24" s="18"/>
      <c r="M24" s="18"/>
      <c r="N24" s="18"/>
      <c r="O24" s="19"/>
      <c r="P24" s="18"/>
      <c r="Q24" s="18"/>
      <c r="R24" s="18"/>
      <c r="S24" s="18"/>
      <c r="T24" s="19"/>
      <c r="U24" s="19"/>
      <c r="V24" s="19"/>
      <c r="W24" s="18"/>
      <c r="X24" s="19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</row>
    <row r="25" customFormat="false" ht="12.75" hidden="true" customHeight="false" outlineLevel="0" collapsed="false">
      <c r="B25" s="3"/>
      <c r="C25" s="3" t="s">
        <v>31</v>
      </c>
      <c r="G25" s="18"/>
      <c r="H25" s="18"/>
      <c r="I25" s="18"/>
      <c r="J25" s="19"/>
      <c r="K25" s="18"/>
      <c r="L25" s="18"/>
      <c r="M25" s="18"/>
      <c r="N25" s="18"/>
      <c r="O25" s="19"/>
      <c r="P25" s="18"/>
      <c r="Q25" s="18"/>
      <c r="R25" s="18"/>
      <c r="S25" s="18"/>
      <c r="T25" s="19"/>
      <c r="U25" s="19"/>
      <c r="V25" s="19"/>
      <c r="W25" s="18"/>
      <c r="X25" s="19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</row>
    <row r="26" customFormat="false" ht="12.75" hidden="true" customHeight="false" outlineLevel="0" collapsed="false">
      <c r="B26" s="3"/>
      <c r="C26" s="3"/>
      <c r="D26" s="1" t="s">
        <v>32</v>
      </c>
      <c r="G26" s="18"/>
      <c r="H26" s="18"/>
      <c r="I26" s="18"/>
      <c r="J26" s="19"/>
      <c r="K26" s="18"/>
      <c r="L26" s="18"/>
      <c r="M26" s="18"/>
      <c r="N26" s="18"/>
      <c r="O26" s="19"/>
      <c r="P26" s="18"/>
      <c r="Q26" s="18"/>
      <c r="R26" s="18"/>
      <c r="S26" s="18"/>
      <c r="T26" s="19"/>
      <c r="U26" s="19"/>
      <c r="V26" s="19"/>
      <c r="W26" s="18"/>
      <c r="X26" s="19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</row>
    <row r="27" customFormat="false" ht="12.75" hidden="true" customHeight="false" outlineLevel="0" collapsed="false">
      <c r="B27" s="3"/>
      <c r="C27" s="20"/>
      <c r="D27" s="21"/>
      <c r="E27" s="1" t="s">
        <v>21</v>
      </c>
      <c r="F27" s="21"/>
      <c r="G27" s="18"/>
      <c r="H27" s="18"/>
      <c r="I27" s="18"/>
      <c r="J27" s="19"/>
      <c r="K27" s="18"/>
      <c r="L27" s="18"/>
      <c r="M27" s="18"/>
      <c r="N27" s="18"/>
      <c r="O27" s="19"/>
      <c r="P27" s="18"/>
      <c r="Q27" s="18"/>
      <c r="R27" s="18"/>
      <c r="S27" s="18"/>
      <c r="T27" s="19"/>
      <c r="U27" s="19"/>
      <c r="V27" s="19"/>
      <c r="W27" s="18"/>
      <c r="X27" s="19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</row>
    <row r="28" customFormat="false" ht="12.75" hidden="true" customHeight="false" outlineLevel="0" collapsed="false">
      <c r="B28" s="3"/>
      <c r="C28" s="3"/>
      <c r="E28" s="1" t="s">
        <v>22</v>
      </c>
      <c r="G28" s="18"/>
      <c r="H28" s="18"/>
      <c r="I28" s="18"/>
      <c r="J28" s="19"/>
      <c r="K28" s="18"/>
      <c r="L28" s="18"/>
      <c r="M28" s="18"/>
      <c r="N28" s="18"/>
      <c r="O28" s="19"/>
      <c r="P28" s="18"/>
      <c r="Q28" s="18"/>
      <c r="R28" s="18"/>
      <c r="S28" s="18"/>
      <c r="T28" s="19"/>
      <c r="U28" s="19"/>
      <c r="V28" s="19"/>
      <c r="W28" s="18"/>
      <c r="X28" s="19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</row>
    <row r="29" customFormat="false" ht="12.75" hidden="true" customHeight="false" outlineLevel="0" collapsed="false">
      <c r="B29" s="3"/>
      <c r="C29" s="3"/>
      <c r="D29" s="1" t="s">
        <v>23</v>
      </c>
      <c r="G29" s="18"/>
      <c r="H29" s="18"/>
      <c r="I29" s="18"/>
      <c r="J29" s="19"/>
      <c r="K29" s="18"/>
      <c r="L29" s="18"/>
      <c r="M29" s="18"/>
      <c r="N29" s="18"/>
      <c r="O29" s="19"/>
      <c r="P29" s="18"/>
      <c r="Q29" s="18"/>
      <c r="R29" s="18"/>
      <c r="S29" s="18"/>
      <c r="T29" s="19"/>
      <c r="U29" s="19"/>
      <c r="V29" s="19"/>
      <c r="W29" s="18"/>
      <c r="X29" s="19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</row>
    <row r="30" customFormat="false" ht="12.75" hidden="true" customHeight="false" outlineLevel="0" collapsed="false">
      <c r="B30" s="3"/>
      <c r="C30" s="3"/>
      <c r="G30" s="18"/>
      <c r="H30" s="18"/>
      <c r="I30" s="18"/>
      <c r="J30" s="19"/>
      <c r="K30" s="18"/>
      <c r="L30" s="18"/>
      <c r="M30" s="18"/>
      <c r="N30" s="18"/>
      <c r="O30" s="19"/>
      <c r="P30" s="18"/>
      <c r="Q30" s="18"/>
      <c r="R30" s="18"/>
      <c r="S30" s="18"/>
      <c r="T30" s="19"/>
      <c r="U30" s="19"/>
      <c r="V30" s="19"/>
      <c r="W30" s="18"/>
      <c r="X30" s="19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</row>
    <row r="31" customFormat="false" ht="12.75" hidden="true" customHeight="false" outlineLevel="0" collapsed="false">
      <c r="B31" s="3"/>
      <c r="C31" s="3"/>
      <c r="D31" s="1" t="s">
        <v>33</v>
      </c>
      <c r="G31" s="18"/>
      <c r="H31" s="18"/>
      <c r="I31" s="18"/>
      <c r="J31" s="19"/>
      <c r="K31" s="18"/>
      <c r="L31" s="18"/>
      <c r="M31" s="18"/>
      <c r="N31" s="18"/>
      <c r="O31" s="19"/>
      <c r="P31" s="18"/>
      <c r="Q31" s="18"/>
      <c r="R31" s="18"/>
      <c r="S31" s="18"/>
      <c r="T31" s="19"/>
      <c r="U31" s="19"/>
      <c r="V31" s="19"/>
      <c r="W31" s="18"/>
      <c r="X31" s="19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</row>
    <row r="32" customFormat="false" ht="12.75" hidden="true" customHeight="false" outlineLevel="0" collapsed="false">
      <c r="B32" s="3"/>
      <c r="C32" s="3"/>
      <c r="E32" s="1" t="s">
        <v>25</v>
      </c>
      <c r="G32" s="18"/>
      <c r="H32" s="18"/>
      <c r="I32" s="18"/>
      <c r="J32" s="19"/>
      <c r="K32" s="18"/>
      <c r="L32" s="18"/>
      <c r="M32" s="18"/>
      <c r="N32" s="18"/>
      <c r="O32" s="19"/>
      <c r="P32" s="18"/>
      <c r="Q32" s="18"/>
      <c r="R32" s="18"/>
      <c r="S32" s="18"/>
      <c r="T32" s="19"/>
      <c r="U32" s="19"/>
      <c r="V32" s="19"/>
      <c r="W32" s="18"/>
      <c r="X32" s="19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</row>
    <row r="33" customFormat="false" ht="12.75" hidden="true" customHeight="false" outlineLevel="0" collapsed="false">
      <c r="B33" s="3"/>
      <c r="C33" s="3"/>
      <c r="E33" s="1" t="s">
        <v>26</v>
      </c>
      <c r="G33" s="18"/>
      <c r="H33" s="18"/>
      <c r="I33" s="18"/>
      <c r="J33" s="19"/>
      <c r="K33" s="18"/>
      <c r="L33" s="18"/>
      <c r="M33" s="18"/>
      <c r="N33" s="18"/>
      <c r="O33" s="19"/>
      <c r="P33" s="18"/>
      <c r="Q33" s="18"/>
      <c r="R33" s="18"/>
      <c r="S33" s="18"/>
      <c r="T33" s="19"/>
      <c r="U33" s="19"/>
      <c r="V33" s="19"/>
      <c r="W33" s="18"/>
      <c r="X33" s="19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</row>
    <row r="34" customFormat="false" ht="12.75" hidden="true" customHeight="false" outlineLevel="0" collapsed="false">
      <c r="B34" s="3"/>
      <c r="C34" s="3"/>
      <c r="D34" s="1" t="s">
        <v>27</v>
      </c>
      <c r="G34" s="18"/>
      <c r="H34" s="18"/>
      <c r="I34" s="18"/>
      <c r="J34" s="19"/>
      <c r="K34" s="18"/>
      <c r="L34" s="18"/>
      <c r="M34" s="18"/>
      <c r="N34" s="18"/>
      <c r="O34" s="19"/>
      <c r="P34" s="18"/>
      <c r="Q34" s="18"/>
      <c r="R34" s="18"/>
      <c r="S34" s="18"/>
      <c r="T34" s="19"/>
      <c r="U34" s="19"/>
      <c r="V34" s="19"/>
      <c r="W34" s="18"/>
      <c r="X34" s="19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</row>
    <row r="35" customFormat="false" ht="12.75" hidden="true" customHeight="false" outlineLevel="0" collapsed="false">
      <c r="B35" s="3"/>
      <c r="C35" s="3"/>
      <c r="G35" s="18"/>
      <c r="H35" s="18"/>
      <c r="I35" s="18"/>
      <c r="J35" s="19"/>
      <c r="K35" s="18"/>
      <c r="L35" s="18"/>
      <c r="M35" s="18"/>
      <c r="N35" s="18"/>
      <c r="O35" s="19"/>
      <c r="P35" s="18"/>
      <c r="Q35" s="18"/>
      <c r="R35" s="18"/>
      <c r="S35" s="18"/>
      <c r="T35" s="19"/>
      <c r="U35" s="19"/>
      <c r="V35" s="19"/>
      <c r="W35" s="18"/>
      <c r="X35" s="19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</row>
    <row r="36" customFormat="false" ht="12.75" hidden="true" customHeight="false" outlineLevel="0" collapsed="false">
      <c r="B36" s="3"/>
      <c r="C36" s="1"/>
      <c r="D36" s="1" t="s">
        <v>34</v>
      </c>
      <c r="G36" s="18"/>
      <c r="H36" s="18"/>
      <c r="I36" s="18"/>
      <c r="J36" s="19"/>
      <c r="K36" s="18"/>
      <c r="L36" s="18"/>
      <c r="M36" s="18"/>
      <c r="N36" s="18"/>
      <c r="O36" s="19"/>
      <c r="P36" s="18"/>
      <c r="Q36" s="18"/>
      <c r="R36" s="18"/>
      <c r="S36" s="18"/>
      <c r="T36" s="19"/>
      <c r="U36" s="19"/>
      <c r="V36" s="19"/>
      <c r="W36" s="18"/>
      <c r="X36" s="19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</row>
    <row r="37" customFormat="false" ht="12.75" hidden="true" customHeight="false" outlineLevel="0" collapsed="false">
      <c r="B37" s="3"/>
      <c r="C37" s="3"/>
      <c r="E37" s="1" t="s">
        <v>29</v>
      </c>
      <c r="G37" s="18"/>
      <c r="H37" s="18"/>
      <c r="I37" s="18"/>
      <c r="J37" s="19"/>
      <c r="K37" s="18"/>
      <c r="L37" s="18"/>
      <c r="M37" s="18"/>
      <c r="N37" s="18"/>
      <c r="O37" s="19"/>
      <c r="P37" s="18"/>
      <c r="Q37" s="18"/>
      <c r="R37" s="18"/>
      <c r="S37" s="18"/>
      <c r="T37" s="19"/>
      <c r="U37" s="19"/>
      <c r="V37" s="19"/>
      <c r="W37" s="18"/>
      <c r="X37" s="19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</row>
    <row r="38" customFormat="false" ht="12.75" hidden="true" customHeight="false" outlineLevel="0" collapsed="false">
      <c r="B38" s="3"/>
      <c r="C38" s="3"/>
      <c r="E38" s="1" t="s">
        <v>30</v>
      </c>
      <c r="G38" s="18"/>
      <c r="H38" s="18"/>
      <c r="I38" s="18"/>
      <c r="J38" s="19"/>
      <c r="K38" s="18"/>
      <c r="L38" s="18"/>
      <c r="M38" s="18"/>
      <c r="N38" s="18"/>
      <c r="O38" s="19"/>
      <c r="P38" s="18"/>
      <c r="Q38" s="18"/>
      <c r="R38" s="18"/>
      <c r="S38" s="18"/>
      <c r="T38" s="19"/>
      <c r="U38" s="19"/>
      <c r="V38" s="19"/>
      <c r="W38" s="18"/>
      <c r="X38" s="19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</row>
    <row r="39" customFormat="false" ht="12.75" hidden="true" customHeight="false" outlineLevel="0" collapsed="false">
      <c r="B39" s="3"/>
      <c r="C39" s="3"/>
      <c r="D39" s="3" t="s">
        <v>35</v>
      </c>
      <c r="G39" s="18"/>
      <c r="H39" s="18"/>
      <c r="I39" s="18"/>
      <c r="J39" s="19"/>
      <c r="K39" s="18"/>
      <c r="L39" s="18"/>
      <c r="M39" s="18"/>
      <c r="N39" s="18"/>
      <c r="O39" s="19"/>
      <c r="P39" s="18"/>
      <c r="Q39" s="18"/>
      <c r="R39" s="18"/>
      <c r="S39" s="18"/>
      <c r="T39" s="19"/>
      <c r="U39" s="19"/>
      <c r="V39" s="19"/>
      <c r="W39" s="18"/>
      <c r="X39" s="19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</row>
    <row r="40" customFormat="false" ht="12.75" hidden="false" customHeight="false" outlineLevel="0" collapsed="false">
      <c r="B40" s="3"/>
      <c r="C40" s="3"/>
      <c r="G40" s="18"/>
      <c r="H40" s="18"/>
      <c r="I40" s="18"/>
      <c r="J40" s="19"/>
      <c r="K40" s="18"/>
      <c r="L40" s="18"/>
      <c r="M40" s="18"/>
      <c r="N40" s="18"/>
      <c r="O40" s="19"/>
      <c r="P40" s="18"/>
      <c r="Q40" s="18"/>
      <c r="R40" s="18"/>
      <c r="S40" s="18"/>
      <c r="T40" s="19"/>
      <c r="U40" s="19"/>
      <c r="V40" s="19"/>
      <c r="W40" s="18"/>
      <c r="X40" s="19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</row>
    <row r="41" customFormat="false" ht="12.75" hidden="false" customHeight="false" outlineLevel="0" collapsed="false">
      <c r="B41" s="3"/>
      <c r="C41" s="3" t="s">
        <v>36</v>
      </c>
      <c r="G41" s="18"/>
      <c r="H41" s="18"/>
      <c r="I41" s="18"/>
      <c r="J41" s="19"/>
      <c r="K41" s="18"/>
      <c r="L41" s="18"/>
      <c r="M41" s="18"/>
      <c r="N41" s="18"/>
      <c r="O41" s="19"/>
      <c r="P41" s="18"/>
      <c r="Q41" s="18"/>
      <c r="R41" s="18"/>
      <c r="S41" s="18"/>
      <c r="T41" s="19"/>
      <c r="U41" s="19"/>
      <c r="V41" s="18"/>
      <c r="W41" s="18"/>
      <c r="X41" s="19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</row>
    <row r="42" customFormat="false" ht="12.75" hidden="false" customHeight="false" outlineLevel="0" collapsed="false">
      <c r="B42" s="3"/>
      <c r="C42" s="3"/>
      <c r="D42" s="1" t="s">
        <v>29</v>
      </c>
      <c r="G42" s="18" t="n">
        <v>1264.9</v>
      </c>
      <c r="H42" s="18" t="n">
        <v>579.6</v>
      </c>
      <c r="I42" s="18" t="n">
        <v>271.4</v>
      </c>
      <c r="J42" s="19" t="n">
        <f aca="false">SUM(G42:I42)</f>
        <v>2115.9</v>
      </c>
      <c r="K42" s="18"/>
      <c r="L42" s="18" t="n">
        <v>287.9</v>
      </c>
      <c r="M42" s="18" t="n">
        <v>455.4</v>
      </c>
      <c r="N42" s="18" t="n">
        <v>245.1</v>
      </c>
      <c r="O42" s="19" t="n">
        <f aca="false">SUM(L42:N42)</f>
        <v>988.4</v>
      </c>
      <c r="P42" s="18"/>
      <c r="Q42" s="18" t="n">
        <v>391.9</v>
      </c>
      <c r="R42" s="18" t="n">
        <v>322.1</v>
      </c>
      <c r="S42" s="18" t="n">
        <v>243.4</v>
      </c>
      <c r="T42" s="19" t="n">
        <f aca="false">SUM(Q42:S42)</f>
        <v>957.4</v>
      </c>
      <c r="U42" s="19"/>
      <c r="V42" s="18" t="n">
        <v>421.7</v>
      </c>
      <c r="W42" s="18"/>
      <c r="X42" s="19" t="n">
        <f aca="false">T42+O42+J42+V42-0.1</f>
        <v>4483.3</v>
      </c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</row>
    <row r="43" customFormat="false" ht="12.75" hidden="false" customHeight="false" outlineLevel="0" collapsed="false">
      <c r="B43" s="3"/>
      <c r="C43" s="3"/>
      <c r="D43" s="1" t="s">
        <v>30</v>
      </c>
      <c r="G43" s="18" t="n">
        <v>-695.8</v>
      </c>
      <c r="H43" s="18" t="n">
        <v>-393.5</v>
      </c>
      <c r="I43" s="18" t="n">
        <v>-337.5</v>
      </c>
      <c r="J43" s="19" t="n">
        <f aca="false">SUM(G43:I43)</f>
        <v>-1426.8</v>
      </c>
      <c r="K43" s="18"/>
      <c r="L43" s="18" t="n">
        <v>-216</v>
      </c>
      <c r="M43" s="18" t="n">
        <v>-370.6</v>
      </c>
      <c r="N43" s="18" t="n">
        <v>-295.4</v>
      </c>
      <c r="O43" s="19" t="n">
        <f aca="false">SUM(L43:N43)</f>
        <v>-882</v>
      </c>
      <c r="P43" s="18"/>
      <c r="Q43" s="18" t="n">
        <v>-425.8</v>
      </c>
      <c r="R43" s="18" t="n">
        <v>-470.3</v>
      </c>
      <c r="S43" s="18" t="n">
        <v>-421.6</v>
      </c>
      <c r="T43" s="19" t="n">
        <f aca="false">SUM(Q43:S43)</f>
        <v>-1317.7</v>
      </c>
      <c r="U43" s="19"/>
      <c r="V43" s="18" t="n">
        <v>-212.6</v>
      </c>
      <c r="W43" s="18"/>
      <c r="X43" s="19" t="n">
        <f aca="false">T43+O43+J43+V43</f>
        <v>-3839.1</v>
      </c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</row>
    <row r="44" customFormat="false" ht="12.75" hidden="false" customHeight="false" outlineLevel="0" collapsed="false">
      <c r="B44" s="3"/>
      <c r="D44" s="3" t="s">
        <v>36</v>
      </c>
      <c r="G44" s="24" t="n">
        <f aca="false">SUM(G42:G43)</f>
        <v>569.1</v>
      </c>
      <c r="H44" s="24" t="n">
        <f aca="false">SUM(H42:H43)</f>
        <v>186.1</v>
      </c>
      <c r="I44" s="24" t="n">
        <f aca="false">SUM(I42:I43)</f>
        <v>-66.1</v>
      </c>
      <c r="J44" s="25" t="n">
        <f aca="false">SUM(J42:J43)</f>
        <v>689.1</v>
      </c>
      <c r="K44" s="18"/>
      <c r="L44" s="24" t="n">
        <f aca="false">SUM(L42:L43)</f>
        <v>71.9</v>
      </c>
      <c r="M44" s="24" t="n">
        <f aca="false">SUM(M42:M43)</f>
        <v>84.8</v>
      </c>
      <c r="N44" s="24" t="n">
        <f aca="false">SUM(N42:N43)</f>
        <v>-50.3</v>
      </c>
      <c r="O44" s="25" t="n">
        <f aca="false">SUM(O42:O43)</f>
        <v>106.4</v>
      </c>
      <c r="P44" s="18"/>
      <c r="Q44" s="24" t="n">
        <f aca="false">SUM(Q42:Q43)</f>
        <v>-33.9</v>
      </c>
      <c r="R44" s="24" t="n">
        <f aca="false">SUM(R42:R43)</f>
        <v>-148.2</v>
      </c>
      <c r="S44" s="24" t="n">
        <f aca="false">SUM(S42:S43)</f>
        <v>-178.2</v>
      </c>
      <c r="T44" s="25" t="n">
        <f aca="false">SUM(T42:T43)</f>
        <v>-360.3</v>
      </c>
      <c r="U44" s="26"/>
      <c r="V44" s="24" t="n">
        <f aca="false">SUM(V42:V43)</f>
        <v>209.1</v>
      </c>
      <c r="W44" s="18"/>
      <c r="X44" s="25" t="n">
        <f aca="false">SUM(X42:X43)</f>
        <v>644.199999999999</v>
      </c>
      <c r="Y44" s="18" t="n">
        <f aca="false">T44+O44+J44</f>
        <v>435.2</v>
      </c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</row>
    <row r="45" customFormat="false" ht="12.75" hidden="false" customHeight="false" outlineLevel="0" collapsed="false">
      <c r="B45" s="3"/>
      <c r="C45" s="3"/>
      <c r="G45" s="18"/>
      <c r="H45" s="18"/>
      <c r="I45" s="18"/>
      <c r="J45" s="19"/>
      <c r="K45" s="18"/>
      <c r="L45" s="18"/>
      <c r="M45" s="18"/>
      <c r="N45" s="18"/>
      <c r="O45" s="19"/>
      <c r="P45" s="18"/>
      <c r="Q45" s="18"/>
      <c r="R45" s="18"/>
      <c r="S45" s="18"/>
      <c r="T45" s="19"/>
      <c r="U45" s="19"/>
      <c r="V45" s="18"/>
      <c r="W45" s="18"/>
      <c r="X45" s="19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</row>
    <row r="46" customFormat="false" ht="12.75" hidden="true" customHeight="false" outlineLevel="0" collapsed="false">
      <c r="B46" s="1"/>
      <c r="C46" s="3" t="s">
        <v>37</v>
      </c>
      <c r="G46" s="18"/>
      <c r="H46" s="18"/>
      <c r="I46" s="18"/>
      <c r="J46" s="19"/>
      <c r="K46" s="18"/>
      <c r="L46" s="18"/>
      <c r="M46" s="18"/>
      <c r="N46" s="18"/>
      <c r="O46" s="19"/>
      <c r="P46" s="18"/>
      <c r="Q46" s="18"/>
      <c r="R46" s="18"/>
      <c r="S46" s="18"/>
      <c r="T46" s="19"/>
      <c r="U46" s="19"/>
      <c r="V46" s="18"/>
      <c r="W46" s="18"/>
      <c r="X46" s="19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</row>
    <row r="47" customFormat="false" ht="12.75" hidden="true" customHeight="false" outlineLevel="0" collapsed="false">
      <c r="B47" s="3"/>
      <c r="C47" s="3"/>
      <c r="D47" s="1" t="s">
        <v>29</v>
      </c>
      <c r="G47" s="18"/>
      <c r="H47" s="18"/>
      <c r="I47" s="18"/>
      <c r="J47" s="19"/>
      <c r="K47" s="18"/>
      <c r="L47" s="18"/>
      <c r="M47" s="18"/>
      <c r="N47" s="18"/>
      <c r="O47" s="19"/>
      <c r="P47" s="18"/>
      <c r="Q47" s="18"/>
      <c r="R47" s="18"/>
      <c r="S47" s="18"/>
      <c r="T47" s="19"/>
      <c r="U47" s="19"/>
      <c r="V47" s="18"/>
      <c r="W47" s="18"/>
      <c r="X47" s="19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</row>
    <row r="48" customFormat="false" ht="12.75" hidden="true" customHeight="false" outlineLevel="0" collapsed="false">
      <c r="B48" s="3"/>
      <c r="C48" s="3"/>
      <c r="D48" s="1" t="s">
        <v>30</v>
      </c>
      <c r="G48" s="18"/>
      <c r="H48" s="18"/>
      <c r="I48" s="18"/>
      <c r="J48" s="19"/>
      <c r="K48" s="18"/>
      <c r="L48" s="18"/>
      <c r="M48" s="18"/>
      <c r="N48" s="18"/>
      <c r="O48" s="19"/>
      <c r="P48" s="18"/>
      <c r="Q48" s="18"/>
      <c r="R48" s="18"/>
      <c r="S48" s="18"/>
      <c r="T48" s="19"/>
      <c r="U48" s="19"/>
      <c r="V48" s="18"/>
      <c r="W48" s="18"/>
      <c r="X48" s="19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</row>
    <row r="49" customFormat="false" ht="12.75" hidden="true" customHeight="false" outlineLevel="0" collapsed="false">
      <c r="B49" s="3"/>
      <c r="C49" s="3"/>
      <c r="D49" s="3" t="s">
        <v>38</v>
      </c>
      <c r="G49" s="18"/>
      <c r="H49" s="18"/>
      <c r="I49" s="18"/>
      <c r="J49" s="19"/>
      <c r="K49" s="18"/>
      <c r="L49" s="18"/>
      <c r="M49" s="18"/>
      <c r="N49" s="18"/>
      <c r="O49" s="19"/>
      <c r="P49" s="18"/>
      <c r="Q49" s="18"/>
      <c r="R49" s="18"/>
      <c r="S49" s="18"/>
      <c r="T49" s="19"/>
      <c r="U49" s="19"/>
      <c r="V49" s="18"/>
      <c r="W49" s="18"/>
      <c r="X49" s="19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</row>
    <row r="50" customFormat="false" ht="12.75" hidden="true" customHeight="false" outlineLevel="0" collapsed="false">
      <c r="B50" s="3"/>
      <c r="C50" s="3"/>
      <c r="G50" s="18"/>
      <c r="H50" s="18"/>
      <c r="I50" s="18"/>
      <c r="J50" s="19"/>
      <c r="K50" s="18"/>
      <c r="L50" s="18"/>
      <c r="M50" s="18"/>
      <c r="N50" s="18"/>
      <c r="O50" s="19"/>
      <c r="P50" s="18"/>
      <c r="Q50" s="18"/>
      <c r="R50" s="18"/>
      <c r="S50" s="18"/>
      <c r="T50" s="19"/>
      <c r="U50" s="19"/>
      <c r="V50" s="18"/>
      <c r="W50" s="18"/>
      <c r="X50" s="19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</row>
    <row r="51" customFormat="false" ht="12.75" hidden="true" customHeight="false" outlineLevel="0" collapsed="false">
      <c r="B51" s="3"/>
      <c r="C51" s="3" t="s">
        <v>39</v>
      </c>
      <c r="G51" s="18"/>
      <c r="H51" s="18"/>
      <c r="I51" s="18"/>
      <c r="J51" s="19"/>
      <c r="K51" s="18"/>
      <c r="L51" s="18"/>
      <c r="M51" s="18"/>
      <c r="N51" s="18"/>
      <c r="O51" s="19"/>
      <c r="P51" s="18"/>
      <c r="Q51" s="18"/>
      <c r="R51" s="18"/>
      <c r="S51" s="18"/>
      <c r="T51" s="19"/>
      <c r="U51" s="19"/>
      <c r="V51" s="18"/>
      <c r="W51" s="18"/>
      <c r="X51" s="19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</row>
    <row r="52" customFormat="false" ht="12.75" hidden="true" customHeight="false" outlineLevel="0" collapsed="false">
      <c r="B52" s="3"/>
      <c r="C52" s="3"/>
      <c r="D52" s="1" t="s">
        <v>29</v>
      </c>
      <c r="G52" s="18"/>
      <c r="H52" s="18"/>
      <c r="I52" s="18"/>
      <c r="J52" s="19"/>
      <c r="K52" s="18"/>
      <c r="L52" s="18"/>
      <c r="M52" s="18"/>
      <c r="N52" s="18"/>
      <c r="O52" s="19"/>
      <c r="P52" s="18"/>
      <c r="Q52" s="18"/>
      <c r="R52" s="18"/>
      <c r="S52" s="18"/>
      <c r="T52" s="19"/>
      <c r="U52" s="19"/>
      <c r="V52" s="18"/>
      <c r="W52" s="18"/>
      <c r="X52" s="19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</row>
    <row r="53" customFormat="false" ht="12.75" hidden="true" customHeight="false" outlineLevel="0" collapsed="false">
      <c r="B53" s="3"/>
      <c r="C53" s="3"/>
      <c r="D53" s="1" t="s">
        <v>30</v>
      </c>
      <c r="G53" s="18"/>
      <c r="H53" s="18"/>
      <c r="I53" s="18"/>
      <c r="J53" s="19"/>
      <c r="K53" s="18"/>
      <c r="L53" s="18"/>
      <c r="M53" s="18"/>
      <c r="N53" s="18"/>
      <c r="O53" s="19"/>
      <c r="P53" s="18"/>
      <c r="Q53" s="18"/>
      <c r="R53" s="18"/>
      <c r="S53" s="18"/>
      <c r="T53" s="19"/>
      <c r="U53" s="19"/>
      <c r="V53" s="18"/>
      <c r="W53" s="18"/>
      <c r="X53" s="19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</row>
    <row r="54" customFormat="false" ht="12.75" hidden="true" customHeight="false" outlineLevel="0" collapsed="false">
      <c r="B54" s="3"/>
      <c r="C54" s="3"/>
      <c r="D54" s="3" t="s">
        <v>40</v>
      </c>
      <c r="G54" s="18"/>
      <c r="H54" s="18"/>
      <c r="I54" s="18"/>
      <c r="J54" s="19"/>
      <c r="K54" s="18"/>
      <c r="L54" s="18"/>
      <c r="M54" s="18"/>
      <c r="N54" s="18"/>
      <c r="O54" s="19"/>
      <c r="P54" s="18"/>
      <c r="Q54" s="18"/>
      <c r="R54" s="18"/>
      <c r="S54" s="18"/>
      <c r="T54" s="19"/>
      <c r="U54" s="19"/>
      <c r="V54" s="18"/>
      <c r="W54" s="18"/>
      <c r="X54" s="19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</row>
    <row r="55" customFormat="false" ht="12.75" hidden="true" customHeight="false" outlineLevel="0" collapsed="false">
      <c r="B55" s="1"/>
      <c r="C55" s="3"/>
      <c r="G55" s="18"/>
      <c r="H55" s="18"/>
      <c r="I55" s="18"/>
      <c r="J55" s="19"/>
      <c r="K55" s="18"/>
      <c r="L55" s="18"/>
      <c r="M55" s="18"/>
      <c r="N55" s="18"/>
      <c r="O55" s="19"/>
      <c r="P55" s="18"/>
      <c r="Q55" s="18"/>
      <c r="R55" s="18"/>
      <c r="S55" s="18"/>
      <c r="T55" s="19"/>
      <c r="U55" s="19"/>
      <c r="V55" s="18"/>
      <c r="W55" s="18"/>
      <c r="X55" s="19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</row>
    <row r="56" customFormat="false" ht="12.75" hidden="false" customHeight="false" outlineLevel="0" collapsed="false">
      <c r="B56" s="1"/>
      <c r="C56" s="3" t="s">
        <v>41</v>
      </c>
      <c r="G56" s="18"/>
      <c r="H56" s="18"/>
      <c r="I56" s="18"/>
      <c r="J56" s="19"/>
      <c r="K56" s="18"/>
      <c r="L56" s="18"/>
      <c r="M56" s="18"/>
      <c r="N56" s="18"/>
      <c r="O56" s="19"/>
      <c r="P56" s="18"/>
      <c r="Q56" s="18"/>
      <c r="R56" s="18"/>
      <c r="S56" s="18"/>
      <c r="T56" s="19"/>
      <c r="U56" s="19"/>
      <c r="V56" s="18"/>
      <c r="W56" s="18"/>
      <c r="X56" s="19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</row>
    <row r="57" customFormat="false" ht="12.75" hidden="false" customHeight="false" outlineLevel="0" collapsed="false">
      <c r="B57" s="1"/>
      <c r="C57" s="3"/>
      <c r="D57" s="1" t="s">
        <v>29</v>
      </c>
      <c r="G57" s="18" t="n">
        <v>3061.3</v>
      </c>
      <c r="H57" s="18" t="n">
        <v>1793.9</v>
      </c>
      <c r="I57" s="18" t="n">
        <v>1947.4</v>
      </c>
      <c r="J57" s="19" t="n">
        <f aca="false">SUM(G57:I57)</f>
        <v>6802.6</v>
      </c>
      <c r="K57" s="18"/>
      <c r="L57" s="18" t="n">
        <v>1755.6</v>
      </c>
      <c r="M57" s="18" t="n">
        <v>1867.1</v>
      </c>
      <c r="N57" s="18" t="n">
        <v>2086.6</v>
      </c>
      <c r="O57" s="19" t="n">
        <f aca="false">SUM(L57:N57)</f>
        <v>5709.3</v>
      </c>
      <c r="P57" s="18"/>
      <c r="Q57" s="18" t="n">
        <v>1552.7</v>
      </c>
      <c r="R57" s="18" t="n">
        <v>2118.6</v>
      </c>
      <c r="S57" s="18" t="n">
        <v>1844.8</v>
      </c>
      <c r="T57" s="19" t="n">
        <f aca="false">SUM(Q57:S57)</f>
        <v>5516.1</v>
      </c>
      <c r="U57" s="19"/>
      <c r="V57" s="18" t="n">
        <v>1154</v>
      </c>
      <c r="W57" s="18"/>
      <c r="X57" s="19" t="n">
        <f aca="false">T57+O57+J57+V57+0.1</f>
        <v>19182.1</v>
      </c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</row>
    <row r="58" customFormat="false" ht="12.75" hidden="false" customHeight="false" outlineLevel="0" collapsed="false">
      <c r="B58" s="1"/>
      <c r="C58" s="3"/>
      <c r="D58" s="1" t="s">
        <v>30</v>
      </c>
      <c r="G58" s="18" t="n">
        <v>-3149.1</v>
      </c>
      <c r="H58" s="18" t="n">
        <v>-2268.4</v>
      </c>
      <c r="I58" s="18" t="n">
        <v>-2265.4</v>
      </c>
      <c r="J58" s="19" t="n">
        <f aca="false">SUM(G58:I58)</f>
        <v>-7682.9</v>
      </c>
      <c r="K58" s="18"/>
      <c r="L58" s="18" t="n">
        <v>-2163.1</v>
      </c>
      <c r="M58" s="18" t="n">
        <f aca="false">-2379.8+75</f>
        <v>-2304.8</v>
      </c>
      <c r="N58" s="18" t="n">
        <v>-3020.4</v>
      </c>
      <c r="O58" s="19" t="n">
        <f aca="false">SUM(L58:N58)</f>
        <v>-7488.3</v>
      </c>
      <c r="P58" s="18"/>
      <c r="Q58" s="18" t="n">
        <v>-1979.4</v>
      </c>
      <c r="R58" s="18" t="n">
        <f aca="false">-2201</f>
        <v>-2201</v>
      </c>
      <c r="S58" s="18" t="n">
        <v>-1301.9</v>
      </c>
      <c r="T58" s="19" t="n">
        <f aca="false">SUM(Q58:S58)</f>
        <v>-5482.3</v>
      </c>
      <c r="U58" s="19"/>
      <c r="V58" s="18" t="n">
        <v>-1426.9</v>
      </c>
      <c r="W58" s="18"/>
      <c r="X58" s="19" t="n">
        <f aca="false">T58+O58+J58+V58</f>
        <v>-22080.4</v>
      </c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</row>
    <row r="59" customFormat="false" ht="12.75" hidden="false" customHeight="false" outlineLevel="0" collapsed="false">
      <c r="B59" s="1"/>
      <c r="C59" s="3"/>
      <c r="D59" s="1" t="s">
        <v>42</v>
      </c>
      <c r="G59" s="27" t="n">
        <v>0</v>
      </c>
      <c r="H59" s="27" t="n">
        <v>0</v>
      </c>
      <c r="I59" s="27" t="n">
        <v>0</v>
      </c>
      <c r="J59" s="19" t="n">
        <f aca="false">SUM(G59:I59)</f>
        <v>0</v>
      </c>
      <c r="K59" s="18"/>
      <c r="L59" s="27" t="n">
        <v>0</v>
      </c>
      <c r="M59" s="27"/>
      <c r="N59" s="27" t="n">
        <v>-19.9</v>
      </c>
      <c r="O59" s="19" t="n">
        <f aca="false">SUM(L59:N59)</f>
        <v>-19.9</v>
      </c>
      <c r="P59" s="18"/>
      <c r="Q59" s="18" t="n">
        <v>0</v>
      </c>
      <c r="R59" s="18" t="n">
        <v>-76.6</v>
      </c>
      <c r="S59" s="18" t="n">
        <v>-41.2</v>
      </c>
      <c r="T59" s="19" t="n">
        <f aca="false">SUM(Q59:S59)</f>
        <v>-117.8</v>
      </c>
      <c r="U59" s="19"/>
      <c r="V59" s="18" t="n">
        <v>0</v>
      </c>
      <c r="W59" s="18"/>
      <c r="X59" s="19" t="n">
        <f aca="false">T59+O59+J59+V59</f>
        <v>-137.7</v>
      </c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</row>
    <row r="60" customFormat="false" ht="12.75" hidden="false" customHeight="false" outlineLevel="0" collapsed="false">
      <c r="B60" s="1"/>
      <c r="D60" s="3" t="s">
        <v>43</v>
      </c>
      <c r="G60" s="24" t="n">
        <f aca="false">SUM(G57:G59)</f>
        <v>-87.7999999999997</v>
      </c>
      <c r="H60" s="24" t="n">
        <f aca="false">SUM(H57:H59)</f>
        <v>-474.5</v>
      </c>
      <c r="I60" s="24" t="n">
        <f aca="false">SUM(I57:I59)</f>
        <v>-318</v>
      </c>
      <c r="J60" s="25" t="n">
        <f aca="false">SUM(J57:J59)</f>
        <v>-880.299999999999</v>
      </c>
      <c r="K60" s="18"/>
      <c r="L60" s="24" t="n">
        <f aca="false">SUM(L57:L59)</f>
        <v>-407.5</v>
      </c>
      <c r="M60" s="24" t="n">
        <f aca="false">SUM(M57:M59)</f>
        <v>-437.7</v>
      </c>
      <c r="N60" s="24" t="n">
        <f aca="false">SUM(N57:N59)</f>
        <v>-953.7</v>
      </c>
      <c r="O60" s="25" t="n">
        <f aca="false">SUM(O57:O59)</f>
        <v>-1798.9</v>
      </c>
      <c r="P60" s="18"/>
      <c r="Q60" s="24" t="n">
        <f aca="false">SUM(Q57:Q59)</f>
        <v>-426.7</v>
      </c>
      <c r="R60" s="24" t="n">
        <f aca="false">SUM(R57:R59)</f>
        <v>-159</v>
      </c>
      <c r="S60" s="24" t="n">
        <f aca="false">SUM(S57:S59)</f>
        <v>501.7</v>
      </c>
      <c r="T60" s="25" t="n">
        <f aca="false">SUM(T57:T59)</f>
        <v>-83.9999999999989</v>
      </c>
      <c r="U60" s="26"/>
      <c r="V60" s="24" t="n">
        <f aca="false">SUM(V57:V59)</f>
        <v>-272.9</v>
      </c>
      <c r="W60" s="18"/>
      <c r="X60" s="25" t="n">
        <f aca="false">SUM(X57:X59)</f>
        <v>-3036</v>
      </c>
      <c r="Y60" s="18" t="n">
        <f aca="false">T60+O60+J60</f>
        <v>-2763.2</v>
      </c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</row>
    <row r="61" customFormat="false" ht="12.75" hidden="false" customHeight="false" outlineLevel="0" collapsed="false">
      <c r="B61" s="1"/>
      <c r="C61" s="3"/>
      <c r="G61" s="18"/>
      <c r="H61" s="18"/>
      <c r="I61" s="18"/>
      <c r="J61" s="19"/>
      <c r="K61" s="18"/>
      <c r="L61" s="18"/>
      <c r="M61" s="18"/>
      <c r="N61" s="18"/>
      <c r="O61" s="19"/>
      <c r="P61" s="18"/>
      <c r="Q61" s="18"/>
      <c r="R61" s="18"/>
      <c r="S61" s="18"/>
      <c r="T61" s="19"/>
      <c r="U61" s="19"/>
      <c r="V61" s="18"/>
      <c r="W61" s="18"/>
      <c r="X61" s="19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</row>
    <row r="62" customFormat="false" ht="12.75" hidden="false" customHeight="false" outlineLevel="0" collapsed="false">
      <c r="B62" s="1"/>
      <c r="C62" s="3" t="s">
        <v>44</v>
      </c>
      <c r="G62" s="18"/>
      <c r="H62" s="18"/>
      <c r="I62" s="18"/>
      <c r="J62" s="19"/>
      <c r="K62" s="18"/>
      <c r="L62" s="18"/>
      <c r="M62" s="18"/>
      <c r="N62" s="18"/>
      <c r="O62" s="19"/>
      <c r="P62" s="18"/>
      <c r="Q62" s="18"/>
      <c r="R62" s="18"/>
      <c r="S62" s="18"/>
      <c r="T62" s="19"/>
      <c r="U62" s="19"/>
      <c r="V62" s="18"/>
      <c r="W62" s="18"/>
      <c r="X62" s="19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</row>
    <row r="63" customFormat="false" ht="12.75" hidden="false" customHeight="false" outlineLevel="0" collapsed="false">
      <c r="B63" s="3"/>
      <c r="C63" s="3"/>
      <c r="D63" s="1" t="s">
        <v>29</v>
      </c>
      <c r="G63" s="18" t="n">
        <f aca="false">G42+G57</f>
        <v>4326.2</v>
      </c>
      <c r="H63" s="18" t="n">
        <f aca="false">H42+H57</f>
        <v>2373.5</v>
      </c>
      <c r="I63" s="18" t="n">
        <f aca="false">I42+I57</f>
        <v>2218.8</v>
      </c>
      <c r="J63" s="19" t="n">
        <f aca="false">SUM(G63:I63)</f>
        <v>8918.5</v>
      </c>
      <c r="K63" s="18"/>
      <c r="L63" s="18" t="n">
        <f aca="false">L42+L57</f>
        <v>2043.5</v>
      </c>
      <c r="M63" s="18" t="n">
        <f aca="false">M42+M57</f>
        <v>2322.5</v>
      </c>
      <c r="N63" s="18" t="n">
        <f aca="false">N42+N57</f>
        <v>2331.7</v>
      </c>
      <c r="O63" s="19" t="n">
        <f aca="false">SUM(L63:N63)</f>
        <v>6697.7</v>
      </c>
      <c r="P63" s="18"/>
      <c r="Q63" s="18" t="n">
        <f aca="false">Q57+Q42</f>
        <v>1944.6</v>
      </c>
      <c r="R63" s="18" t="n">
        <f aca="false">R57+R42</f>
        <v>2440.7</v>
      </c>
      <c r="S63" s="18" t="n">
        <f aca="false">S57+S42</f>
        <v>2088.2</v>
      </c>
      <c r="T63" s="19" t="n">
        <f aca="false">T57+T42</f>
        <v>6473.5</v>
      </c>
      <c r="U63" s="19"/>
      <c r="V63" s="18" t="n">
        <f aca="false">V57+V42</f>
        <v>1575.7</v>
      </c>
      <c r="W63" s="18"/>
      <c r="X63" s="19" t="n">
        <f aca="false">T63+O63+J63+V63</f>
        <v>23665.4</v>
      </c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</row>
    <row r="64" customFormat="false" ht="12.75" hidden="false" customHeight="false" outlineLevel="0" collapsed="false">
      <c r="D64" s="1" t="s">
        <v>30</v>
      </c>
      <c r="G64" s="18" t="n">
        <f aca="false">G43+G58</f>
        <v>-3844.9</v>
      </c>
      <c r="H64" s="18" t="n">
        <f aca="false">H43+H58</f>
        <v>-2661.9</v>
      </c>
      <c r="I64" s="18" t="n">
        <f aca="false">I43+I58</f>
        <v>-2602.9</v>
      </c>
      <c r="J64" s="19" t="n">
        <f aca="false">SUM(G64:I64)</f>
        <v>-9109.7</v>
      </c>
      <c r="K64" s="18"/>
      <c r="L64" s="18" t="n">
        <f aca="false">L43+L58</f>
        <v>-2379.1</v>
      </c>
      <c r="M64" s="18" t="n">
        <f aca="false">M43+M58+M59</f>
        <v>-2675.4</v>
      </c>
      <c r="N64" s="18" t="n">
        <f aca="false">N43+N58+N59</f>
        <v>-3335.7</v>
      </c>
      <c r="O64" s="19" t="n">
        <f aca="false">SUM(L64:N64)</f>
        <v>-8390.2</v>
      </c>
      <c r="P64" s="18"/>
      <c r="Q64" s="18" t="n">
        <f aca="false">Q59+Q58+Q43</f>
        <v>-2405.2</v>
      </c>
      <c r="R64" s="18" t="n">
        <f aca="false">R59+R58+R43</f>
        <v>-2747.9</v>
      </c>
      <c r="S64" s="18" t="n">
        <f aca="false">S59+S58+S43</f>
        <v>-1764.7</v>
      </c>
      <c r="T64" s="19" t="n">
        <f aca="false">T59+T58+T43</f>
        <v>-6917.8</v>
      </c>
      <c r="U64" s="19"/>
      <c r="V64" s="18" t="n">
        <f aca="false">V59+V58+V43</f>
        <v>-1639.5</v>
      </c>
      <c r="W64" s="18"/>
      <c r="X64" s="19" t="n">
        <f aca="false">T64+O64+J64+V64</f>
        <v>-26057.2</v>
      </c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</row>
    <row r="65" customFormat="false" ht="12.75" hidden="false" customHeight="false" outlineLevel="0" collapsed="false">
      <c r="A65" s="3"/>
      <c r="C65" s="3"/>
      <c r="D65" s="3" t="s">
        <v>44</v>
      </c>
      <c r="E65" s="3"/>
      <c r="F65" s="3"/>
      <c r="G65" s="25" t="n">
        <f aca="false">SUM(G63:G64)</f>
        <v>481.300000000001</v>
      </c>
      <c r="H65" s="25" t="n">
        <f aca="false">SUM(H63:H64)</f>
        <v>-288.4</v>
      </c>
      <c r="I65" s="25" t="n">
        <f aca="false">SUM(I63:I64)</f>
        <v>-384.1</v>
      </c>
      <c r="J65" s="25" t="n">
        <f aca="false">SUM(J63:J64)</f>
        <v>-191.199999999999</v>
      </c>
      <c r="K65" s="19"/>
      <c r="L65" s="25" t="n">
        <f aca="false">SUM(L63:L64)</f>
        <v>-335.6</v>
      </c>
      <c r="M65" s="25" t="n">
        <f aca="false">SUM(M63:M64)</f>
        <v>-352.9</v>
      </c>
      <c r="N65" s="25" t="n">
        <f aca="false">SUM(N63:N64)</f>
        <v>-1004</v>
      </c>
      <c r="O65" s="25" t="n">
        <f aca="false">SUM(O63:O64)</f>
        <v>-1692.5</v>
      </c>
      <c r="P65" s="19"/>
      <c r="Q65" s="25" t="n">
        <f aca="false">SUM(Q63:Q64)</f>
        <v>-460.6</v>
      </c>
      <c r="R65" s="25" t="n">
        <f aca="false">SUM(R63:R64)</f>
        <v>-307.2</v>
      </c>
      <c r="S65" s="25" t="n">
        <f aca="false">SUM(S63:S64)</f>
        <v>323.5</v>
      </c>
      <c r="T65" s="25" t="n">
        <f aca="false">SUM(T63:T64)</f>
        <v>-444.299999999999</v>
      </c>
      <c r="U65" s="26"/>
      <c r="V65" s="25" t="n">
        <f aca="false">SUM(V63:V64)</f>
        <v>-63.8</v>
      </c>
      <c r="W65" s="19"/>
      <c r="X65" s="25" t="n">
        <f aca="false">SUM(X63:X64)</f>
        <v>-2391.8</v>
      </c>
      <c r="Y65" s="18" t="n">
        <f aca="false">T65+O65+J65</f>
        <v>-2328</v>
      </c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</row>
    <row r="66" customFormat="false" ht="12.75" hidden="false" customHeight="false" outlineLevel="0" collapsed="false">
      <c r="B66" s="3"/>
      <c r="G66" s="18"/>
      <c r="H66" s="18"/>
      <c r="I66" s="18"/>
      <c r="J66" s="19"/>
      <c r="K66" s="18"/>
      <c r="L66" s="18"/>
      <c r="M66" s="18"/>
      <c r="N66" s="18"/>
      <c r="O66" s="19"/>
      <c r="P66" s="18"/>
      <c r="Q66" s="18"/>
      <c r="R66" s="18"/>
      <c r="S66" s="18"/>
      <c r="T66" s="19"/>
      <c r="U66" s="19"/>
      <c r="V66" s="18"/>
      <c r="W66" s="18"/>
      <c r="X66" s="19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</row>
    <row r="67" customFormat="false" ht="12.75" hidden="false" customHeight="false" outlineLevel="0" collapsed="false">
      <c r="B67" s="3" t="s">
        <v>45</v>
      </c>
      <c r="G67" s="18"/>
      <c r="H67" s="18"/>
      <c r="I67" s="18"/>
      <c r="J67" s="19"/>
      <c r="K67" s="18"/>
      <c r="L67" s="18"/>
      <c r="M67" s="18"/>
      <c r="N67" s="18"/>
      <c r="O67" s="19"/>
      <c r="P67" s="18"/>
      <c r="Q67" s="18"/>
      <c r="R67" s="18"/>
      <c r="S67" s="18"/>
      <c r="T67" s="19"/>
      <c r="U67" s="19"/>
      <c r="V67" s="18"/>
      <c r="W67" s="18"/>
      <c r="X67" s="19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</row>
    <row r="68" customFormat="false" ht="12.75" hidden="false" customHeight="false" outlineLevel="0" collapsed="false">
      <c r="B68" s="1"/>
      <c r="D68" s="1" t="s">
        <v>46</v>
      </c>
      <c r="G68" s="18"/>
      <c r="H68" s="18"/>
      <c r="I68" s="18"/>
      <c r="J68" s="19" t="n">
        <f aca="false">SUM(G68:I68)</f>
        <v>0</v>
      </c>
      <c r="K68" s="18"/>
      <c r="L68" s="18" t="n">
        <v>0</v>
      </c>
      <c r="M68" s="18" t="n">
        <v>781.5</v>
      </c>
      <c r="N68" s="18" t="n">
        <v>249.5</v>
      </c>
      <c r="O68" s="19" t="n">
        <f aca="false">SUM(L68:N68)</f>
        <v>1031</v>
      </c>
      <c r="P68" s="18"/>
      <c r="Q68" s="18" t="n">
        <v>0</v>
      </c>
      <c r="R68" s="18" t="n">
        <v>0</v>
      </c>
      <c r="S68" s="18" t="n">
        <v>0</v>
      </c>
      <c r="T68" s="19" t="n">
        <f aca="false">SUM(Q68:S68)</f>
        <v>0</v>
      </c>
      <c r="U68" s="19"/>
      <c r="V68" s="18" t="n">
        <v>0</v>
      </c>
      <c r="W68" s="18"/>
      <c r="X68" s="19" t="n">
        <f aca="false">T68+O68+J68+V68</f>
        <v>1031</v>
      </c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</row>
    <row r="69" customFormat="false" ht="12.75" hidden="false" customHeight="false" outlineLevel="0" collapsed="false">
      <c r="B69" s="1"/>
      <c r="D69" s="1" t="s">
        <v>47</v>
      </c>
      <c r="G69" s="18"/>
      <c r="H69" s="18"/>
      <c r="I69" s="18"/>
      <c r="J69" s="19" t="n">
        <f aca="false">SUM(G69:I69)</f>
        <v>0</v>
      </c>
      <c r="K69" s="18"/>
      <c r="L69" s="18"/>
      <c r="M69" s="18"/>
      <c r="N69" s="18"/>
      <c r="O69" s="19" t="n">
        <f aca="false">SUM(L69:N69)</f>
        <v>0</v>
      </c>
      <c r="P69" s="18"/>
      <c r="Q69" s="18"/>
      <c r="R69" s="18"/>
      <c r="S69" s="18" t="n">
        <v>349</v>
      </c>
      <c r="T69" s="19" t="n">
        <f aca="false">SUM(Q69:S69)</f>
        <v>349</v>
      </c>
      <c r="U69" s="19"/>
      <c r="V69" s="18" t="n">
        <v>0</v>
      </c>
      <c r="W69" s="18"/>
      <c r="X69" s="19" t="n">
        <f aca="false">T69+O69+J69+V69</f>
        <v>349</v>
      </c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</row>
    <row r="70" customFormat="false" ht="12.75" hidden="false" customHeight="false" outlineLevel="0" collapsed="false">
      <c r="A70" s="28"/>
      <c r="B70" s="28"/>
      <c r="C70" s="29"/>
      <c r="D70" s="28" t="s">
        <v>48</v>
      </c>
      <c r="E70" s="28"/>
      <c r="F70" s="28"/>
      <c r="G70" s="30"/>
      <c r="H70" s="30"/>
      <c r="I70" s="30" t="n">
        <v>220.2</v>
      </c>
      <c r="J70" s="31" t="n">
        <f aca="false">SUM(G70:I70)</f>
        <v>220.2</v>
      </c>
      <c r="K70" s="30"/>
      <c r="L70" s="30"/>
      <c r="M70" s="30"/>
      <c r="N70" s="30"/>
      <c r="O70" s="31" t="n">
        <f aca="false">SUM(L70:N70)</f>
        <v>0</v>
      </c>
      <c r="P70" s="30"/>
      <c r="Q70" s="30"/>
      <c r="R70" s="30"/>
      <c r="S70" s="30"/>
      <c r="T70" s="31" t="n">
        <f aca="false">SUM(Q70:S70)</f>
        <v>0</v>
      </c>
      <c r="U70" s="31"/>
      <c r="V70" s="30" t="n">
        <v>0</v>
      </c>
      <c r="W70" s="30"/>
      <c r="X70" s="31" t="n">
        <f aca="false">T70+O70+J70+V70</f>
        <v>220.2</v>
      </c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FS70" s="28"/>
      <c r="FT70" s="28"/>
      <c r="FU70" s="28"/>
      <c r="FV70" s="28"/>
      <c r="FW70" s="28"/>
      <c r="FX70" s="28"/>
      <c r="FY70" s="28"/>
      <c r="FZ70" s="28"/>
      <c r="GA70" s="28"/>
      <c r="GB70" s="28"/>
      <c r="GC70" s="28"/>
      <c r="GD70" s="28"/>
      <c r="GE70" s="28"/>
      <c r="GF70" s="28"/>
      <c r="GG70" s="28"/>
      <c r="GH70" s="28"/>
      <c r="GI70" s="28"/>
      <c r="GJ70" s="28"/>
      <c r="GK70" s="28"/>
      <c r="GL70" s="28"/>
      <c r="GM70" s="28"/>
      <c r="GN70" s="28"/>
      <c r="GO70" s="28"/>
      <c r="GP70" s="28"/>
      <c r="GQ70" s="28"/>
      <c r="GR70" s="28"/>
      <c r="GS70" s="28"/>
      <c r="GT70" s="28"/>
      <c r="GU70" s="28"/>
      <c r="GV70" s="28"/>
      <c r="GW70" s="28"/>
      <c r="GX70" s="28"/>
      <c r="GY70" s="28"/>
      <c r="GZ70" s="28"/>
      <c r="HA70" s="28"/>
      <c r="HB70" s="28"/>
      <c r="HC70" s="28"/>
      <c r="HD70" s="28"/>
      <c r="HE70" s="28"/>
      <c r="HF70" s="28"/>
      <c r="HG70" s="28"/>
      <c r="HH70" s="28"/>
      <c r="HI70" s="28"/>
      <c r="HJ70" s="28"/>
      <c r="HK70" s="28"/>
      <c r="HL70" s="28"/>
      <c r="HM70" s="28"/>
      <c r="HN70" s="28"/>
      <c r="HO70" s="28"/>
      <c r="HP70" s="28"/>
      <c r="HQ70" s="28"/>
      <c r="HR70" s="28"/>
      <c r="HS70" s="28"/>
      <c r="HT70" s="28"/>
      <c r="HU70" s="28"/>
      <c r="HV70" s="28"/>
      <c r="HW70" s="28"/>
      <c r="HX70" s="28"/>
      <c r="HY70" s="28"/>
      <c r="HZ70" s="28"/>
      <c r="IA70" s="28"/>
      <c r="IB70" s="28"/>
      <c r="IC70" s="28"/>
      <c r="ID70" s="28"/>
      <c r="IE70" s="28"/>
      <c r="IF70" s="28"/>
      <c r="IG70" s="28"/>
      <c r="IH70" s="28"/>
      <c r="II70" s="28"/>
      <c r="IJ70" s="28"/>
      <c r="IK70" s="28"/>
      <c r="IL70" s="28"/>
      <c r="IM70" s="28"/>
      <c r="IN70" s="28"/>
      <c r="IO70" s="28"/>
      <c r="IP70" s="28"/>
      <c r="IQ70" s="28"/>
      <c r="IR70" s="28"/>
      <c r="IS70" s="28"/>
      <c r="IT70" s="28"/>
      <c r="IU70" s="28"/>
      <c r="IV70" s="28"/>
      <c r="IW70" s="28"/>
    </row>
    <row r="71" customFormat="false" ht="12.75" hidden="false" customHeight="false" outlineLevel="0" collapsed="false">
      <c r="B71" s="1"/>
      <c r="D71" s="1" t="s">
        <v>49</v>
      </c>
      <c r="G71" s="18"/>
      <c r="H71" s="18"/>
      <c r="I71" s="18"/>
      <c r="J71" s="19" t="n">
        <f aca="false">SUM(G71:I71)</f>
        <v>0</v>
      </c>
      <c r="K71" s="18"/>
      <c r="L71" s="18" t="n">
        <v>0</v>
      </c>
      <c r="M71" s="18" t="n">
        <v>-3.5</v>
      </c>
      <c r="N71" s="18" t="n">
        <v>0</v>
      </c>
      <c r="O71" s="19" t="n">
        <f aca="false">SUM(L71:N71)</f>
        <v>-3.5</v>
      </c>
      <c r="P71" s="18"/>
      <c r="Q71" s="18" t="n">
        <v>0</v>
      </c>
      <c r="R71" s="18" t="n">
        <v>0</v>
      </c>
      <c r="S71" s="18" t="n">
        <v>0</v>
      </c>
      <c r="T71" s="19" t="n">
        <f aca="false">SUM(Q71:S71)</f>
        <v>0</v>
      </c>
      <c r="U71" s="19"/>
      <c r="V71" s="18" t="n">
        <v>0</v>
      </c>
      <c r="W71" s="18"/>
      <c r="X71" s="19" t="n">
        <f aca="false">T71+O71+J71+V71</f>
        <v>-3.5</v>
      </c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</row>
    <row r="72" customFormat="false" ht="12.75" hidden="false" customHeight="false" outlineLevel="0" collapsed="false">
      <c r="A72" s="3"/>
      <c r="B72" s="3"/>
      <c r="D72" s="3" t="s">
        <v>50</v>
      </c>
      <c r="E72" s="3"/>
      <c r="F72" s="3"/>
      <c r="G72" s="25" t="n">
        <f aca="false">SUM(G68:G71)</f>
        <v>0</v>
      </c>
      <c r="H72" s="25" t="n">
        <f aca="false">SUM(H68:H71)</f>
        <v>0</v>
      </c>
      <c r="I72" s="25" t="n">
        <f aca="false">SUM(I68:I71)</f>
        <v>220.2</v>
      </c>
      <c r="J72" s="25" t="n">
        <f aca="false">SUM(J68:J71)</f>
        <v>220.2</v>
      </c>
      <c r="K72" s="19"/>
      <c r="L72" s="25" t="n">
        <f aca="false">SUM(L68:L71)</f>
        <v>0</v>
      </c>
      <c r="M72" s="25" t="n">
        <f aca="false">SUM(M68:M71)</f>
        <v>778</v>
      </c>
      <c r="N72" s="25" t="n">
        <f aca="false">SUM(N68:N71)</f>
        <v>249.5</v>
      </c>
      <c r="O72" s="25" t="n">
        <f aca="false">SUM(O68:O71)</f>
        <v>1027.5</v>
      </c>
      <c r="P72" s="19"/>
      <c r="Q72" s="25" t="n">
        <f aca="false">SUM(Q68:Q71)</f>
        <v>0</v>
      </c>
      <c r="R72" s="25" t="n">
        <f aca="false">SUM(R68:R71)</f>
        <v>0</v>
      </c>
      <c r="S72" s="25" t="n">
        <f aca="false">SUM(S68:S71)</f>
        <v>349</v>
      </c>
      <c r="T72" s="25" t="n">
        <f aca="false">SUM(T68:T71)</f>
        <v>349</v>
      </c>
      <c r="U72" s="26"/>
      <c r="V72" s="24" t="n">
        <f aca="false">SUM(V68:V71)</f>
        <v>0</v>
      </c>
      <c r="W72" s="19"/>
      <c r="X72" s="25" t="n">
        <f aca="false">SUM(X68:X71)</f>
        <v>1596.7</v>
      </c>
      <c r="Y72" s="18" t="n">
        <f aca="false">T72+O72+J72</f>
        <v>1596.7</v>
      </c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  <c r="IW72" s="3"/>
    </row>
    <row r="73" customFormat="false" ht="12.75" hidden="false" customHeight="false" outlineLevel="0" collapsed="false">
      <c r="B73" s="3"/>
      <c r="G73" s="18"/>
      <c r="H73" s="18"/>
      <c r="I73" s="18"/>
      <c r="J73" s="19"/>
      <c r="K73" s="18"/>
      <c r="L73" s="18"/>
      <c r="M73" s="18"/>
      <c r="N73" s="18"/>
      <c r="O73" s="19"/>
      <c r="P73" s="18"/>
      <c r="Q73" s="18"/>
      <c r="R73" s="18"/>
      <c r="S73" s="18"/>
      <c r="T73" s="19"/>
      <c r="U73" s="19"/>
      <c r="V73" s="18"/>
      <c r="W73" s="18"/>
      <c r="X73" s="19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</row>
    <row r="74" customFormat="false" ht="12.75" hidden="false" customHeight="false" outlineLevel="0" collapsed="false">
      <c r="B74" s="3" t="s">
        <v>51</v>
      </c>
      <c r="C74" s="3"/>
      <c r="G74" s="18"/>
      <c r="H74" s="18"/>
      <c r="I74" s="18"/>
      <c r="J74" s="19"/>
      <c r="K74" s="18"/>
      <c r="L74" s="18"/>
      <c r="M74" s="18"/>
      <c r="N74" s="18"/>
      <c r="O74" s="19"/>
      <c r="P74" s="18"/>
      <c r="Q74" s="18"/>
      <c r="R74" s="18"/>
      <c r="S74" s="18"/>
      <c r="T74" s="19"/>
      <c r="U74" s="19"/>
      <c r="V74" s="18"/>
      <c r="W74" s="18"/>
      <c r="X74" s="19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</row>
    <row r="75" customFormat="false" ht="12.75" hidden="false" customHeight="false" outlineLevel="0" collapsed="false">
      <c r="B75" s="3"/>
      <c r="C75" s="2" t="s">
        <v>52</v>
      </c>
      <c r="G75" s="18"/>
      <c r="H75" s="18"/>
      <c r="I75" s="18"/>
      <c r="J75" s="19"/>
      <c r="K75" s="18"/>
      <c r="L75" s="18"/>
      <c r="M75" s="18"/>
      <c r="N75" s="18"/>
      <c r="O75" s="19"/>
      <c r="P75" s="18"/>
      <c r="Q75" s="18"/>
      <c r="R75" s="18"/>
      <c r="S75" s="18"/>
      <c r="T75" s="19"/>
      <c r="U75" s="19"/>
      <c r="V75" s="18"/>
      <c r="W75" s="18"/>
      <c r="X75" s="19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</row>
    <row r="76" customFormat="false" ht="12.75" hidden="false" customHeight="false" outlineLevel="0" collapsed="false">
      <c r="B76" s="3"/>
      <c r="E76" s="1" t="s">
        <v>53</v>
      </c>
      <c r="G76" s="18"/>
      <c r="H76" s="18"/>
      <c r="I76" s="18"/>
      <c r="J76" s="19"/>
      <c r="K76" s="18"/>
      <c r="L76" s="18"/>
      <c r="M76" s="18"/>
      <c r="N76" s="18"/>
      <c r="O76" s="19"/>
      <c r="P76" s="18"/>
      <c r="Q76" s="18"/>
      <c r="R76" s="18"/>
      <c r="S76" s="18"/>
      <c r="T76" s="19"/>
      <c r="U76" s="19"/>
      <c r="V76" s="18"/>
      <c r="W76" s="18"/>
      <c r="X76" s="19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</row>
    <row r="77" customFormat="false" ht="12.75" hidden="false" customHeight="false" outlineLevel="0" collapsed="false">
      <c r="B77" s="3"/>
      <c r="F77" s="1" t="s">
        <v>29</v>
      </c>
      <c r="G77" s="18" t="n">
        <v>2959.6</v>
      </c>
      <c r="H77" s="18" t="n">
        <v>1313.5</v>
      </c>
      <c r="I77" s="18" t="n">
        <v>892.4</v>
      </c>
      <c r="J77" s="19" t="n">
        <f aca="false">SUM(G77:I77)</f>
        <v>5165.5</v>
      </c>
      <c r="K77" s="18"/>
      <c r="L77" s="18" t="n">
        <v>5760.8</v>
      </c>
      <c r="N77" s="18" t="n">
        <v>981.8</v>
      </c>
      <c r="O77" s="19" t="n">
        <f aca="false">SUM(L77:N77)</f>
        <v>6742.6</v>
      </c>
      <c r="P77" s="18"/>
      <c r="Q77" s="18" t="n">
        <v>1050.5</v>
      </c>
      <c r="R77" s="18" t="n">
        <v>1081.4</v>
      </c>
      <c r="S77" s="18" t="n">
        <v>1252.7</v>
      </c>
      <c r="T77" s="19" t="n">
        <f aca="false">SUM(Q77:S77)</f>
        <v>3384.6</v>
      </c>
      <c r="U77" s="19"/>
      <c r="V77" s="18" t="n">
        <v>1083.5</v>
      </c>
      <c r="W77" s="18"/>
      <c r="X77" s="31" t="n">
        <f aca="false">T77+O77+J77+V77</f>
        <v>16376.2</v>
      </c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</row>
    <row r="78" customFormat="false" ht="12.75" hidden="false" customHeight="false" outlineLevel="0" collapsed="false">
      <c r="B78" s="3"/>
      <c r="F78" s="1" t="s">
        <v>30</v>
      </c>
      <c r="G78" s="18" t="n">
        <v>-2471.2</v>
      </c>
      <c r="H78" s="18" t="n">
        <v>-1535.2</v>
      </c>
      <c r="I78" s="18" t="n">
        <v>-1196.7</v>
      </c>
      <c r="J78" s="19" t="n">
        <f aca="false">SUM(G78:I78)</f>
        <v>-5203.1</v>
      </c>
      <c r="K78" s="18"/>
      <c r="L78" s="18" t="n">
        <v>-6009.4</v>
      </c>
      <c r="N78" s="18" t="n">
        <v>-1155.4</v>
      </c>
      <c r="O78" s="19" t="n">
        <f aca="false">SUM(L78:N78)</f>
        <v>-7164.8</v>
      </c>
      <c r="P78" s="18"/>
      <c r="Q78" s="18" t="n">
        <v>-721.9</v>
      </c>
      <c r="R78" s="18" t="n">
        <v>-1011.7</v>
      </c>
      <c r="S78" s="18" t="n">
        <v>-1247.9</v>
      </c>
      <c r="T78" s="19" t="n">
        <f aca="false">SUM(Q78:S78)</f>
        <v>-2981.5</v>
      </c>
      <c r="U78" s="19"/>
      <c r="V78" s="18" t="n">
        <v>-1611.8</v>
      </c>
      <c r="W78" s="18"/>
      <c r="X78" s="31" t="n">
        <f aca="false">T78+O78+J78+V78</f>
        <v>-16961.2</v>
      </c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</row>
    <row r="79" customFormat="false" ht="12.75" hidden="false" customHeight="false" outlineLevel="0" collapsed="false">
      <c r="B79" s="3"/>
      <c r="F79" s="1" t="s">
        <v>54</v>
      </c>
      <c r="G79" s="24" t="n">
        <f aca="false">SUM(G77:G78)</f>
        <v>488.4</v>
      </c>
      <c r="H79" s="24" t="n">
        <f aca="false">SUM(H77:H78)</f>
        <v>-221.7</v>
      </c>
      <c r="I79" s="24" t="n">
        <f aca="false">SUM(I77:I78)</f>
        <v>-304.3</v>
      </c>
      <c r="J79" s="24" t="n">
        <f aca="false">SUM(J77:J78)</f>
        <v>-37.5999999999995</v>
      </c>
      <c r="K79" s="18"/>
      <c r="L79" s="24" t="n">
        <f aca="false">SUM(L77:L78)</f>
        <v>-248.599999999999</v>
      </c>
      <c r="M79" s="24" t="n">
        <f aca="false">SUM(M77:M78)</f>
        <v>0</v>
      </c>
      <c r="N79" s="24" t="n">
        <f aca="false">SUM(N77:N78)</f>
        <v>-173.6</v>
      </c>
      <c r="O79" s="24" t="n">
        <f aca="false">SUM(O77:O78)</f>
        <v>-422.199999999999</v>
      </c>
      <c r="P79" s="18"/>
      <c r="Q79" s="24" t="n">
        <f aca="false">SUM(Q77:Q78)</f>
        <v>328.6</v>
      </c>
      <c r="R79" s="24" t="n">
        <f aca="false">SUM(R77:R78)</f>
        <v>69.7000000000001</v>
      </c>
      <c r="S79" s="24" t="n">
        <f aca="false">SUM(S77:S78)</f>
        <v>4.79999999999995</v>
      </c>
      <c r="T79" s="24" t="n">
        <f aca="false">SUM(T77:T78)</f>
        <v>403.1</v>
      </c>
      <c r="U79" s="19"/>
      <c r="V79" s="24" t="n">
        <f aca="false">SUM(V77:V78)</f>
        <v>-528.3</v>
      </c>
      <c r="W79" s="18"/>
      <c r="X79" s="25" t="n">
        <f aca="false">SUM(X77:X78)</f>
        <v>-584.999999999996</v>
      </c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</row>
    <row r="80" customFormat="false" ht="12.75" hidden="false" customHeight="false" outlineLevel="0" collapsed="false">
      <c r="B80" s="3"/>
      <c r="G80" s="18"/>
      <c r="H80" s="18"/>
      <c r="I80" s="18"/>
      <c r="J80" s="19"/>
      <c r="K80" s="18"/>
      <c r="L80" s="18"/>
      <c r="M80" s="18"/>
      <c r="N80" s="18"/>
      <c r="O80" s="19"/>
      <c r="P80" s="18"/>
      <c r="Q80" s="18"/>
      <c r="R80" s="18"/>
      <c r="S80" s="18"/>
      <c r="T80" s="19"/>
      <c r="U80" s="19"/>
      <c r="V80" s="18"/>
      <c r="W80" s="18"/>
      <c r="X80" s="19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</row>
    <row r="81" customFormat="false" ht="12.75" hidden="false" customHeight="false" outlineLevel="0" collapsed="false">
      <c r="B81" s="3"/>
      <c r="E81" s="1" t="s">
        <v>55</v>
      </c>
      <c r="G81" s="18"/>
      <c r="H81" s="18"/>
      <c r="I81" s="18"/>
      <c r="J81" s="19"/>
      <c r="K81" s="18"/>
      <c r="L81" s="18"/>
      <c r="M81" s="18"/>
      <c r="N81" s="18"/>
      <c r="O81" s="19"/>
      <c r="P81" s="18"/>
      <c r="Q81" s="18"/>
      <c r="R81" s="18"/>
      <c r="S81" s="18"/>
      <c r="T81" s="19"/>
      <c r="U81" s="19"/>
      <c r="V81" s="18"/>
      <c r="W81" s="18"/>
      <c r="X81" s="19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</row>
    <row r="82" customFormat="false" ht="12.75" hidden="false" customHeight="false" outlineLevel="0" collapsed="false">
      <c r="B82" s="3"/>
      <c r="F82" s="1" t="s">
        <v>29</v>
      </c>
      <c r="G82" s="18" t="n">
        <v>3078.3</v>
      </c>
      <c r="H82" s="18" t="n">
        <v>2847.5</v>
      </c>
      <c r="I82" s="18" t="n">
        <f aca="false">2542.6</f>
        <v>2542.6</v>
      </c>
      <c r="J82" s="19" t="n">
        <f aca="false">SUM(G82:I82)</f>
        <v>8468.4</v>
      </c>
      <c r="K82" s="18"/>
      <c r="L82" s="18" t="n">
        <v>10791.1</v>
      </c>
      <c r="N82" s="18" t="n">
        <f aca="false">1621.6+7</f>
        <v>1628.6</v>
      </c>
      <c r="O82" s="19" t="n">
        <f aca="false">SUM(L82:N82)</f>
        <v>12419.7</v>
      </c>
      <c r="P82" s="18"/>
      <c r="Q82" s="18" t="n">
        <v>1364.7</v>
      </c>
      <c r="R82" s="18" t="n">
        <v>1023.4</v>
      </c>
      <c r="S82" s="18" t="n">
        <v>888</v>
      </c>
      <c r="T82" s="19" t="n">
        <f aca="false">SUM(Q82:S82)</f>
        <v>3276.1</v>
      </c>
      <c r="U82" s="19"/>
      <c r="V82" s="18" t="n">
        <v>82.1</v>
      </c>
      <c r="W82" s="18"/>
      <c r="X82" s="31" t="n">
        <f aca="false">T82+O82+J82+V82</f>
        <v>24246.3</v>
      </c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</row>
    <row r="83" customFormat="false" ht="12.75" hidden="false" customHeight="false" outlineLevel="0" collapsed="false">
      <c r="B83" s="3"/>
      <c r="F83" s="1" t="s">
        <v>30</v>
      </c>
      <c r="G83" s="18" t="n">
        <v>-2893.5</v>
      </c>
      <c r="H83" s="18" t="n">
        <v>-2428</v>
      </c>
      <c r="I83" s="18" t="n">
        <v>-2279.2</v>
      </c>
      <c r="J83" s="19" t="n">
        <f aca="false">SUM(G83:I83)</f>
        <v>-7600.7</v>
      </c>
      <c r="K83" s="18"/>
      <c r="L83" s="18" t="n">
        <v>-9849.5</v>
      </c>
      <c r="N83" s="18" t="n">
        <v>-1595.7</v>
      </c>
      <c r="O83" s="19" t="n">
        <f aca="false">SUM(L83:N83)</f>
        <v>-11445.2</v>
      </c>
      <c r="P83" s="18"/>
      <c r="Q83" s="18" t="n">
        <v>-1302.3</v>
      </c>
      <c r="R83" s="18" t="n">
        <v>-1052.4</v>
      </c>
      <c r="S83" s="18" t="n">
        <v>-861.3</v>
      </c>
      <c r="T83" s="19" t="n">
        <f aca="false">SUM(Q83:S83)</f>
        <v>-3216</v>
      </c>
      <c r="U83" s="19"/>
      <c r="V83" s="18" t="n">
        <v>-137.5</v>
      </c>
      <c r="W83" s="18"/>
      <c r="X83" s="31" t="n">
        <f aca="false">T83+O83+J83+V83</f>
        <v>-22399.4</v>
      </c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</row>
    <row r="84" customFormat="false" ht="12.75" hidden="false" customHeight="false" outlineLevel="0" collapsed="false">
      <c r="B84" s="3"/>
      <c r="F84" s="1" t="s">
        <v>54</v>
      </c>
      <c r="G84" s="24" t="n">
        <f aca="false">SUM(G82:G83)</f>
        <v>184.8</v>
      </c>
      <c r="H84" s="24" t="n">
        <f aca="false">SUM(H82:H83)</f>
        <v>419.5</v>
      </c>
      <c r="I84" s="24" t="n">
        <f aca="false">SUM(I82:I83)</f>
        <v>263.4</v>
      </c>
      <c r="J84" s="24" t="n">
        <f aca="false">SUM(J82:J83)</f>
        <v>867.7</v>
      </c>
      <c r="K84" s="18"/>
      <c r="L84" s="24" t="n">
        <f aca="false">SUM(L82:L83)</f>
        <v>941.6</v>
      </c>
      <c r="M84" s="24" t="n">
        <f aca="false">SUM(M82:M83)</f>
        <v>0</v>
      </c>
      <c r="N84" s="24" t="n">
        <f aca="false">SUM(N82:N83)</f>
        <v>32.8999999999999</v>
      </c>
      <c r="O84" s="24" t="n">
        <f aca="false">SUM(O82:O83)</f>
        <v>974.5</v>
      </c>
      <c r="P84" s="18"/>
      <c r="Q84" s="24" t="n">
        <f aca="false">SUM(Q82:Q83)</f>
        <v>62.4000000000001</v>
      </c>
      <c r="R84" s="24" t="n">
        <f aca="false">SUM(R82:R83)</f>
        <v>-29.0000000000001</v>
      </c>
      <c r="S84" s="24" t="n">
        <f aca="false">SUM(S82:S83)</f>
        <v>26.7</v>
      </c>
      <c r="T84" s="24" t="n">
        <f aca="false">SUM(T82:T83)</f>
        <v>60.0999999999999</v>
      </c>
      <c r="U84" s="19"/>
      <c r="V84" s="24" t="n">
        <f aca="false">SUM(V82:V83)</f>
        <v>-55.4</v>
      </c>
      <c r="W84" s="18"/>
      <c r="X84" s="25" t="n">
        <f aca="false">SUM(X82:X83)</f>
        <v>1846.9</v>
      </c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</row>
    <row r="85" customFormat="false" ht="12.75" hidden="false" customHeight="false" outlineLevel="0" collapsed="false">
      <c r="B85" s="3"/>
      <c r="G85" s="18"/>
      <c r="H85" s="18"/>
      <c r="I85" s="18"/>
      <c r="J85" s="19"/>
      <c r="K85" s="18"/>
      <c r="L85" s="18"/>
      <c r="M85" s="18"/>
      <c r="N85" s="18"/>
      <c r="O85" s="19"/>
      <c r="P85" s="18"/>
      <c r="Q85" s="18"/>
      <c r="R85" s="18"/>
      <c r="S85" s="18"/>
      <c r="T85" s="19"/>
      <c r="U85" s="19"/>
      <c r="V85" s="18"/>
      <c r="W85" s="18"/>
      <c r="X85" s="19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</row>
    <row r="86" customFormat="false" ht="12.75" hidden="false" customHeight="false" outlineLevel="0" collapsed="false">
      <c r="B86" s="3"/>
      <c r="E86" s="2" t="s">
        <v>56</v>
      </c>
      <c r="G86" s="18" t="n">
        <f aca="false">G84+G79</f>
        <v>673.2</v>
      </c>
      <c r="H86" s="18" t="n">
        <f aca="false">H84+H79</f>
        <v>197.8</v>
      </c>
      <c r="I86" s="18" t="n">
        <f aca="false">I84+I79</f>
        <v>-40.9</v>
      </c>
      <c r="J86" s="18" t="n">
        <f aca="false">J84+J79</f>
        <v>830.1</v>
      </c>
      <c r="K86" s="18"/>
      <c r="L86" s="18" t="n">
        <f aca="false">L84+L79</f>
        <v>693.000000000001</v>
      </c>
      <c r="M86" s="18" t="n">
        <f aca="false">M84+M79</f>
        <v>0</v>
      </c>
      <c r="N86" s="18" t="n">
        <f aca="false">N84+N79</f>
        <v>-140.7</v>
      </c>
      <c r="O86" s="18" t="n">
        <f aca="false">O84+O79</f>
        <v>552.300000000001</v>
      </c>
      <c r="P86" s="18"/>
      <c r="Q86" s="18" t="n">
        <f aca="false">Q84+Q79</f>
        <v>391</v>
      </c>
      <c r="R86" s="18" t="n">
        <f aca="false">R84+R79</f>
        <v>40.6999999999999</v>
      </c>
      <c r="S86" s="18" t="n">
        <f aca="false">S84+S79</f>
        <v>31.5</v>
      </c>
      <c r="T86" s="18" t="n">
        <f aca="false">T84+T79</f>
        <v>463.2</v>
      </c>
      <c r="U86" s="19"/>
      <c r="V86" s="18" t="n">
        <f aca="false">V84+V79</f>
        <v>-583.7</v>
      </c>
      <c r="W86" s="18"/>
      <c r="X86" s="19" t="n">
        <f aca="false">X84+X79</f>
        <v>1261.9</v>
      </c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</row>
    <row r="87" customFormat="false" ht="12.75" hidden="false" customHeight="false" outlineLevel="0" collapsed="false">
      <c r="B87" s="3"/>
      <c r="G87" s="18"/>
      <c r="H87" s="18"/>
      <c r="I87" s="18"/>
      <c r="J87" s="19"/>
      <c r="K87" s="18"/>
      <c r="L87" s="18"/>
      <c r="M87" s="18"/>
      <c r="N87" s="18"/>
      <c r="O87" s="19"/>
      <c r="P87" s="18"/>
      <c r="Q87" s="18"/>
      <c r="R87" s="18"/>
      <c r="S87" s="18"/>
      <c r="T87" s="19"/>
      <c r="U87" s="19"/>
      <c r="V87" s="18"/>
      <c r="W87" s="18"/>
      <c r="X87" s="19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</row>
    <row r="88" customFormat="false" ht="12.75" hidden="false" customHeight="false" outlineLevel="0" collapsed="false">
      <c r="B88" s="3"/>
      <c r="C88" s="2" t="s">
        <v>57</v>
      </c>
      <c r="G88" s="18"/>
      <c r="H88" s="18"/>
      <c r="I88" s="18"/>
      <c r="J88" s="19"/>
      <c r="K88" s="18"/>
      <c r="L88" s="18"/>
      <c r="M88" s="18"/>
      <c r="N88" s="18"/>
      <c r="O88" s="19"/>
      <c r="P88" s="18"/>
      <c r="Q88" s="18"/>
      <c r="R88" s="18"/>
      <c r="S88" s="18"/>
      <c r="T88" s="19"/>
      <c r="U88" s="19"/>
      <c r="V88" s="18"/>
      <c r="W88" s="18"/>
      <c r="X88" s="19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</row>
    <row r="89" customFormat="false" ht="12.75" hidden="false" customHeight="false" outlineLevel="0" collapsed="false">
      <c r="B89" s="3"/>
      <c r="E89" s="1" t="s">
        <v>29</v>
      </c>
      <c r="G89" s="18" t="n">
        <v>690.3</v>
      </c>
      <c r="H89" s="18" t="n">
        <v>670.3</v>
      </c>
      <c r="I89" s="18" t="n">
        <f aca="false">903.4-220.2</f>
        <v>683.2</v>
      </c>
      <c r="J89" s="19" t="n">
        <f aca="false">SUM(G89:I89)</f>
        <v>2043.8</v>
      </c>
      <c r="K89" s="18"/>
      <c r="L89" s="18" t="n">
        <v>2882.7</v>
      </c>
      <c r="N89" s="18" t="n">
        <v>716.3</v>
      </c>
      <c r="O89" s="19" t="n">
        <f aca="false">SUM(L89:N89)</f>
        <v>3599</v>
      </c>
      <c r="P89" s="18"/>
      <c r="Q89" s="18" t="n">
        <v>782.6</v>
      </c>
      <c r="R89" s="18" t="n">
        <v>1090.7</v>
      </c>
      <c r="S89" s="18" t="n">
        <v>1070.1</v>
      </c>
      <c r="T89" s="19" t="n">
        <f aca="false">SUM(Q89:S89)</f>
        <v>2943.4</v>
      </c>
      <c r="U89" s="19"/>
      <c r="V89" s="18" t="n">
        <v>693.4</v>
      </c>
      <c r="W89" s="18"/>
      <c r="X89" s="31" t="n">
        <f aca="false">T89+O89+J89+V89</f>
        <v>9279.6</v>
      </c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</row>
    <row r="90" customFormat="false" ht="12.75" hidden="false" customHeight="false" outlineLevel="0" collapsed="false">
      <c r="B90" s="3"/>
      <c r="E90" s="1" t="s">
        <v>30</v>
      </c>
      <c r="G90" s="18" t="n">
        <v>-530.7</v>
      </c>
      <c r="H90" s="18" t="n">
        <v>-520.5</v>
      </c>
      <c r="I90" s="18" t="n">
        <v>-620.3</v>
      </c>
      <c r="J90" s="19" t="n">
        <f aca="false">SUM(G90:I90)</f>
        <v>-1671.5</v>
      </c>
      <c r="K90" s="18"/>
      <c r="L90" s="18" t="n">
        <v>-2409.5</v>
      </c>
      <c r="N90" s="18" t="n">
        <v>-669.4</v>
      </c>
      <c r="O90" s="19" t="n">
        <f aca="false">SUM(L90:N90)</f>
        <v>-3078.9</v>
      </c>
      <c r="P90" s="18"/>
      <c r="Q90" s="18" t="n">
        <v>-826.9</v>
      </c>
      <c r="R90" s="18" t="n">
        <v>-876.8</v>
      </c>
      <c r="S90" s="18" t="n">
        <v>-754</v>
      </c>
      <c r="T90" s="19" t="n">
        <f aca="false">SUM(Q90:S90)</f>
        <v>-2457.7</v>
      </c>
      <c r="U90" s="19"/>
      <c r="V90" s="18" t="n">
        <v>-646.9</v>
      </c>
      <c r="W90" s="18"/>
      <c r="X90" s="31" t="n">
        <f aca="false">T90+O90+J90+V90</f>
        <v>-7855</v>
      </c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</row>
    <row r="91" customFormat="false" ht="12.75" hidden="false" customHeight="false" outlineLevel="0" collapsed="false">
      <c r="B91" s="3"/>
      <c r="E91" s="1" t="s">
        <v>54</v>
      </c>
      <c r="G91" s="24" t="n">
        <f aca="false">SUM(G89:G90)</f>
        <v>159.6</v>
      </c>
      <c r="H91" s="24" t="n">
        <f aca="false">SUM(H89:H90)</f>
        <v>149.8</v>
      </c>
      <c r="I91" s="24" t="n">
        <f aca="false">SUM(I89:I90)</f>
        <v>62.9000000000001</v>
      </c>
      <c r="J91" s="24" t="n">
        <f aca="false">SUM(J89:J90)</f>
        <v>372.3</v>
      </c>
      <c r="K91" s="18"/>
      <c r="L91" s="24" t="n">
        <f aca="false">SUM(L89:L90)</f>
        <v>473.2</v>
      </c>
      <c r="M91" s="24" t="n">
        <f aca="false">SUM(M89:M90)</f>
        <v>0</v>
      </c>
      <c r="N91" s="24" t="n">
        <f aca="false">SUM(N89:N90)</f>
        <v>46.9</v>
      </c>
      <c r="O91" s="24" t="n">
        <f aca="false">SUM(O89:O90)</f>
        <v>520.1</v>
      </c>
      <c r="P91" s="18"/>
      <c r="Q91" s="24" t="n">
        <f aca="false">SUM(Q89:Q90)</f>
        <v>-44.3</v>
      </c>
      <c r="R91" s="24" t="n">
        <f aca="false">SUM(R89:R90)</f>
        <v>213.9</v>
      </c>
      <c r="S91" s="24" t="n">
        <f aca="false">SUM(S89:S90)</f>
        <v>316.1</v>
      </c>
      <c r="T91" s="24" t="n">
        <f aca="false">SUM(T89:T90)</f>
        <v>485.7</v>
      </c>
      <c r="U91" s="19"/>
      <c r="V91" s="24" t="n">
        <f aca="false">SUM(V89:V90)</f>
        <v>46.5</v>
      </c>
      <c r="W91" s="18"/>
      <c r="X91" s="25" t="n">
        <f aca="false">SUM(X89:X90)</f>
        <v>1424.6</v>
      </c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</row>
    <row r="92" customFormat="false" ht="12.75" hidden="false" customHeight="false" outlineLevel="0" collapsed="false">
      <c r="B92" s="3"/>
      <c r="G92" s="18"/>
      <c r="H92" s="18"/>
      <c r="I92" s="18"/>
      <c r="J92" s="19"/>
      <c r="K92" s="18"/>
      <c r="L92" s="18"/>
      <c r="M92" s="18"/>
      <c r="N92" s="18"/>
      <c r="O92" s="19"/>
      <c r="P92" s="18"/>
      <c r="Q92" s="18"/>
      <c r="R92" s="18"/>
      <c r="S92" s="18"/>
      <c r="T92" s="19"/>
      <c r="U92" s="19"/>
      <c r="V92" s="18"/>
      <c r="W92" s="18"/>
      <c r="X92" s="19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</row>
    <row r="93" customFormat="false" ht="12.75" hidden="false" customHeight="false" outlineLevel="0" collapsed="false">
      <c r="B93" s="3" t="s">
        <v>51</v>
      </c>
      <c r="G93" s="18"/>
      <c r="H93" s="18"/>
      <c r="I93" s="18"/>
      <c r="J93" s="19"/>
      <c r="K93" s="18"/>
      <c r="L93" s="18"/>
      <c r="M93" s="18"/>
      <c r="N93" s="18"/>
      <c r="O93" s="19"/>
      <c r="P93" s="18"/>
      <c r="Q93" s="18"/>
      <c r="R93" s="18"/>
      <c r="S93" s="18"/>
      <c r="T93" s="19"/>
      <c r="U93" s="19"/>
      <c r="V93" s="18"/>
      <c r="W93" s="18"/>
      <c r="X93" s="19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</row>
    <row r="94" customFormat="false" ht="12.75" hidden="false" customHeight="false" outlineLevel="0" collapsed="false">
      <c r="B94" s="3"/>
      <c r="E94" s="1" t="s">
        <v>29</v>
      </c>
      <c r="G94" s="18" t="n">
        <v>6728.2</v>
      </c>
      <c r="H94" s="18" t="n">
        <v>4831.3</v>
      </c>
      <c r="I94" s="18" t="n">
        <f aca="false">4338.4-220.2</f>
        <v>4118.2</v>
      </c>
      <c r="J94" s="19" t="n">
        <f aca="false">SUM(G94:I94)</f>
        <v>15677.7</v>
      </c>
      <c r="K94" s="18"/>
      <c r="L94" s="18" t="n">
        <v>3536.7</v>
      </c>
      <c r="M94" s="18" t="n">
        <v>3173.3</v>
      </c>
      <c r="N94" s="18" t="n">
        <v>3319.8</v>
      </c>
      <c r="O94" s="19" t="n">
        <f aca="false">SUM(L94:N94)</f>
        <v>10029.8</v>
      </c>
      <c r="P94" s="18"/>
      <c r="Q94" s="18" t="n">
        <v>3197.8</v>
      </c>
      <c r="R94" s="18" t="n">
        <v>3195.5</v>
      </c>
      <c r="S94" s="18" t="n">
        <f aca="false">1252.7+888+1070.1</f>
        <v>3210.8</v>
      </c>
      <c r="T94" s="19" t="n">
        <f aca="false">SUM(Q94:S94)</f>
        <v>9604.1</v>
      </c>
      <c r="U94" s="19"/>
      <c r="V94" s="18" t="n">
        <f aca="false">1083.5+82.1+693.4</f>
        <v>1859</v>
      </c>
      <c r="W94" s="18"/>
      <c r="X94" s="19" t="n">
        <f aca="false">T94+O94+J94+V94</f>
        <v>37170.6</v>
      </c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</row>
    <row r="95" customFormat="false" ht="12.75" hidden="false" customHeight="false" outlineLevel="0" collapsed="false">
      <c r="B95" s="3"/>
      <c r="E95" s="1" t="s">
        <v>30</v>
      </c>
      <c r="G95" s="18" t="n">
        <v>-5895.4</v>
      </c>
      <c r="H95" s="18" t="n">
        <v>-4483.7</v>
      </c>
      <c r="I95" s="18" t="n">
        <v>-4096.2</v>
      </c>
      <c r="J95" s="19" t="n">
        <f aca="false">SUM(G95:I95)</f>
        <v>-14475.3</v>
      </c>
      <c r="K95" s="18"/>
      <c r="L95" s="18" t="n">
        <v>-3793.1</v>
      </c>
      <c r="M95" s="18" t="n">
        <v>-3215.6</v>
      </c>
      <c r="N95" s="18" t="n">
        <v>-3420.6</v>
      </c>
      <c r="O95" s="19" t="n">
        <f aca="false">SUM(L95:N95)</f>
        <v>-10429.3</v>
      </c>
      <c r="P95" s="18"/>
      <c r="Q95" s="18" t="n">
        <v>-2851.1</v>
      </c>
      <c r="R95" s="18" t="n">
        <v>-2940.8</v>
      </c>
      <c r="S95" s="18" t="n">
        <f aca="false">-1247.9-861.3-754</f>
        <v>-2863.2</v>
      </c>
      <c r="T95" s="19" t="n">
        <f aca="false">SUM(Q95:S95)</f>
        <v>-8655.1</v>
      </c>
      <c r="U95" s="19"/>
      <c r="V95" s="18" t="n">
        <f aca="false">-1611.8-137.5-646.8</f>
        <v>-2396.1</v>
      </c>
      <c r="W95" s="18"/>
      <c r="X95" s="19" t="n">
        <f aca="false">T95+O95+J95+V95</f>
        <v>-35955.8</v>
      </c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</row>
    <row r="96" customFormat="false" ht="12.75" hidden="false" customHeight="false" outlineLevel="0" collapsed="false">
      <c r="A96" s="3"/>
      <c r="B96" s="3"/>
      <c r="C96" s="3" t="s">
        <v>58</v>
      </c>
      <c r="D96" s="3"/>
      <c r="E96" s="3"/>
      <c r="F96" s="3"/>
      <c r="G96" s="25" t="n">
        <f aca="false">SUM(G94:G95)</f>
        <v>832.8</v>
      </c>
      <c r="H96" s="25" t="n">
        <f aca="false">SUM(H94:H95)</f>
        <v>347.6</v>
      </c>
      <c r="I96" s="25" t="n">
        <f aca="false">SUM(I94:I95)</f>
        <v>22</v>
      </c>
      <c r="J96" s="25" t="n">
        <f aca="false">SUM(J94:J95)</f>
        <v>1202.4</v>
      </c>
      <c r="K96" s="19"/>
      <c r="L96" s="25" t="n">
        <f aca="false">SUM(L94:L95)</f>
        <v>-256.4</v>
      </c>
      <c r="M96" s="25" t="n">
        <f aca="false">SUM(M94:M95)</f>
        <v>-42.2999999999997</v>
      </c>
      <c r="N96" s="25" t="n">
        <f aca="false">SUM(N94:N95)</f>
        <v>-100.8</v>
      </c>
      <c r="O96" s="25" t="n">
        <f aca="false">SUM(O94:O95)</f>
        <v>-399.5</v>
      </c>
      <c r="P96" s="19"/>
      <c r="Q96" s="25" t="n">
        <f aca="false">SUM(Q94:Q95)</f>
        <v>346.7</v>
      </c>
      <c r="R96" s="25" t="n">
        <f aca="false">SUM(R94:R95)-0.1</f>
        <v>254.6</v>
      </c>
      <c r="S96" s="25" t="n">
        <f aca="false">SUM(S94:S95)</f>
        <v>347.6</v>
      </c>
      <c r="T96" s="25" t="n">
        <f aca="false">SUM(T94:T95)</f>
        <v>949.000000000002</v>
      </c>
      <c r="U96" s="26"/>
      <c r="V96" s="24" t="n">
        <f aca="false">SUM(V94:V95)</f>
        <v>-537.1</v>
      </c>
      <c r="W96" s="19"/>
      <c r="X96" s="25" t="n">
        <f aca="false">SUM(X94:X95)</f>
        <v>1214.80000000001</v>
      </c>
      <c r="Y96" s="18" t="n">
        <f aca="false">T96+O96+J96</f>
        <v>1751.9</v>
      </c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  <c r="IW96" s="3"/>
    </row>
    <row r="97" customFormat="false" ht="12.75" hidden="false" customHeight="false" outlineLevel="0" collapsed="false">
      <c r="B97" s="3"/>
      <c r="C97" s="3"/>
      <c r="G97" s="18"/>
      <c r="H97" s="18"/>
      <c r="I97" s="18"/>
      <c r="J97" s="19"/>
      <c r="K97" s="18"/>
      <c r="L97" s="18"/>
      <c r="M97" s="18"/>
      <c r="N97" s="18"/>
      <c r="O97" s="19"/>
      <c r="P97" s="18"/>
      <c r="Q97" s="18"/>
      <c r="R97" s="18"/>
      <c r="S97" s="18"/>
      <c r="T97" s="19"/>
      <c r="U97" s="19"/>
      <c r="V97" s="18"/>
      <c r="W97" s="18"/>
      <c r="X97" s="19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</row>
    <row r="98" customFormat="false" ht="12.75" hidden="false" customHeight="false" outlineLevel="0" collapsed="false">
      <c r="B98" s="3" t="s">
        <v>59</v>
      </c>
      <c r="C98" s="3"/>
      <c r="G98" s="18"/>
      <c r="H98" s="18"/>
      <c r="I98" s="18"/>
      <c r="J98" s="19"/>
      <c r="K98" s="18"/>
      <c r="L98" s="18"/>
      <c r="M98" s="18"/>
      <c r="N98" s="18"/>
      <c r="O98" s="19"/>
      <c r="P98" s="18"/>
      <c r="Q98" s="18"/>
      <c r="R98" s="18"/>
      <c r="S98" s="18"/>
      <c r="T98" s="19"/>
      <c r="U98" s="19"/>
      <c r="V98" s="18"/>
      <c r="W98" s="18"/>
      <c r="X98" s="19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</row>
    <row r="99" customFormat="false" ht="12.75" hidden="false" customHeight="false" outlineLevel="0" collapsed="false">
      <c r="B99" s="3"/>
      <c r="C99" s="3"/>
      <c r="D99" s="3" t="s">
        <v>60</v>
      </c>
      <c r="G99" s="18"/>
      <c r="H99" s="18"/>
      <c r="I99" s="18"/>
      <c r="J99" s="19"/>
      <c r="K99" s="18"/>
      <c r="L99" s="18"/>
      <c r="M99" s="18"/>
      <c r="N99" s="18"/>
      <c r="O99" s="19"/>
      <c r="P99" s="18"/>
      <c r="Q99" s="18"/>
      <c r="R99" s="18"/>
      <c r="S99" s="18"/>
      <c r="T99" s="19"/>
      <c r="U99" s="19"/>
      <c r="V99" s="18"/>
      <c r="W99" s="18"/>
      <c r="X99" s="19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</row>
    <row r="100" customFormat="false" ht="12.75" hidden="false" customHeight="false" outlineLevel="0" collapsed="false">
      <c r="B100" s="3"/>
      <c r="C100" s="3"/>
      <c r="D100" s="3"/>
      <c r="E100" s="1" t="s">
        <v>61</v>
      </c>
      <c r="G100" s="18"/>
      <c r="H100" s="18"/>
      <c r="I100" s="18"/>
      <c r="J100" s="19" t="n">
        <f aca="false">SUM(G100:I100)</f>
        <v>0</v>
      </c>
      <c r="K100" s="18"/>
      <c r="L100" s="18"/>
      <c r="M100" s="18"/>
      <c r="N100" s="18"/>
      <c r="O100" s="19" t="n">
        <f aca="false">SUM(L100:N100)</f>
        <v>0</v>
      </c>
      <c r="P100" s="18"/>
      <c r="Q100" s="18" t="n">
        <v>-1.7</v>
      </c>
      <c r="R100" s="18"/>
      <c r="S100" s="18"/>
      <c r="T100" s="19" t="n">
        <f aca="false">SUM(Q100:S100)</f>
        <v>-1.7</v>
      </c>
      <c r="U100" s="19"/>
      <c r="V100" s="18"/>
      <c r="W100" s="18"/>
      <c r="X100" s="19" t="n">
        <f aca="false">T100+O100+J100+V100</f>
        <v>-1.7</v>
      </c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</row>
    <row r="101" customFormat="false" ht="12.75" hidden="false" customHeight="false" outlineLevel="0" collapsed="false">
      <c r="B101" s="3"/>
      <c r="C101" s="3"/>
      <c r="E101" s="28" t="s">
        <v>62</v>
      </c>
      <c r="F101" s="28"/>
      <c r="G101" s="18"/>
      <c r="H101" s="18" t="n">
        <v>-0.5</v>
      </c>
      <c r="I101" s="18"/>
      <c r="J101" s="19" t="n">
        <f aca="false">SUM(G101:I101)</f>
        <v>-0.5</v>
      </c>
      <c r="K101" s="18"/>
      <c r="L101" s="18"/>
      <c r="M101" s="18"/>
      <c r="N101" s="18"/>
      <c r="O101" s="19" t="n">
        <f aca="false">SUM(L101:N101)</f>
        <v>0</v>
      </c>
      <c r="P101" s="18"/>
      <c r="Q101" s="18"/>
      <c r="R101" s="18"/>
      <c r="S101" s="18"/>
      <c r="T101" s="19" t="n">
        <f aca="false">SUM(Q101:S101)</f>
        <v>0</v>
      </c>
      <c r="U101" s="19"/>
      <c r="V101" s="18"/>
      <c r="W101" s="18"/>
      <c r="X101" s="19" t="n">
        <f aca="false">T101+O101+J101+V101</f>
        <v>-0.5</v>
      </c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</row>
    <row r="102" customFormat="false" ht="12.75" hidden="false" customHeight="false" outlineLevel="0" collapsed="false">
      <c r="B102" s="3"/>
      <c r="C102" s="3"/>
      <c r="E102" s="28" t="s">
        <v>63</v>
      </c>
      <c r="F102" s="28"/>
      <c r="G102" s="18"/>
      <c r="H102" s="18"/>
      <c r="I102" s="18"/>
      <c r="J102" s="19"/>
      <c r="K102" s="18"/>
      <c r="L102" s="18"/>
      <c r="M102" s="18"/>
      <c r="N102" s="18"/>
      <c r="O102" s="19"/>
      <c r="P102" s="18"/>
      <c r="Q102" s="18"/>
      <c r="R102" s="18"/>
      <c r="S102" s="18"/>
      <c r="T102" s="19" t="n">
        <f aca="false">SUM(Q102:S102)</f>
        <v>0</v>
      </c>
      <c r="U102" s="19"/>
      <c r="V102" s="18" t="n">
        <v>0.3</v>
      </c>
      <c r="W102" s="18"/>
      <c r="X102" s="19" t="n">
        <f aca="false">T102+O102+J102+V102</f>
        <v>0.3</v>
      </c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</row>
    <row r="103" customFormat="false" ht="12.75" hidden="false" customHeight="false" outlineLevel="0" collapsed="false">
      <c r="B103" s="3"/>
      <c r="C103" s="3"/>
      <c r="E103" s="28" t="s">
        <v>64</v>
      </c>
      <c r="F103" s="28"/>
      <c r="G103" s="18"/>
      <c r="H103" s="18"/>
      <c r="I103" s="18"/>
      <c r="J103" s="19" t="n">
        <f aca="false">SUM(G103:I103)</f>
        <v>0</v>
      </c>
      <c r="K103" s="18"/>
      <c r="L103" s="18" t="n">
        <v>0.4</v>
      </c>
      <c r="M103" s="18"/>
      <c r="N103" s="18"/>
      <c r="O103" s="19" t="n">
        <f aca="false">SUM(L103:N103)</f>
        <v>0.4</v>
      </c>
      <c r="P103" s="18"/>
      <c r="Q103" s="18"/>
      <c r="R103" s="18"/>
      <c r="S103" s="18" t="n">
        <v>-0.3</v>
      </c>
      <c r="T103" s="19" t="n">
        <f aca="false">SUM(Q103:S103)</f>
        <v>-0.3</v>
      </c>
      <c r="U103" s="19"/>
      <c r="V103" s="18"/>
      <c r="W103" s="18"/>
      <c r="X103" s="19" t="n">
        <f aca="false">T103+O103+J103+V103</f>
        <v>0.1</v>
      </c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</row>
    <row r="104" customFormat="false" ht="12.75" hidden="false" customHeight="false" outlineLevel="0" collapsed="false">
      <c r="B104" s="3"/>
      <c r="C104" s="3"/>
      <c r="E104" s="28" t="s">
        <v>65</v>
      </c>
      <c r="F104" s="28"/>
      <c r="G104" s="18"/>
      <c r="H104" s="18"/>
      <c r="I104" s="18"/>
      <c r="J104" s="19"/>
      <c r="K104" s="18"/>
      <c r="L104" s="18"/>
      <c r="M104" s="18"/>
      <c r="N104" s="18"/>
      <c r="O104" s="19"/>
      <c r="P104" s="18"/>
      <c r="Q104" s="18"/>
      <c r="R104" s="18"/>
      <c r="S104" s="18" t="n">
        <v>-2.2</v>
      </c>
      <c r="T104" s="19" t="n">
        <f aca="false">SUM(Q104:S104)</f>
        <v>-2.2</v>
      </c>
      <c r="U104" s="19"/>
      <c r="V104" s="18"/>
      <c r="W104" s="18"/>
      <c r="X104" s="19" t="n">
        <f aca="false">T104+O104+J104+V104</f>
        <v>-2.2</v>
      </c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</row>
    <row r="105" customFormat="false" ht="12.75" hidden="false" customHeight="false" outlineLevel="0" collapsed="false">
      <c r="B105" s="3"/>
      <c r="C105" s="3"/>
      <c r="E105" s="28" t="s">
        <v>66</v>
      </c>
      <c r="F105" s="28"/>
      <c r="G105" s="18"/>
      <c r="H105" s="18"/>
      <c r="I105" s="18"/>
      <c r="J105" s="19"/>
      <c r="K105" s="18"/>
      <c r="L105" s="18"/>
      <c r="M105" s="18"/>
      <c r="N105" s="18"/>
      <c r="O105" s="19"/>
      <c r="P105" s="18"/>
      <c r="Q105" s="18"/>
      <c r="R105" s="18"/>
      <c r="S105" s="18" t="n">
        <v>-0.2</v>
      </c>
      <c r="T105" s="19" t="n">
        <f aca="false">SUM(Q105:S105)</f>
        <v>-0.2</v>
      </c>
      <c r="U105" s="19"/>
      <c r="V105" s="18"/>
      <c r="W105" s="18"/>
      <c r="X105" s="19" t="n">
        <f aca="false">T105+O105+J105+V105</f>
        <v>-0.2</v>
      </c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</row>
    <row r="106" customFormat="false" ht="12.75" hidden="false" customHeight="false" outlineLevel="0" collapsed="false">
      <c r="B106" s="3"/>
      <c r="C106" s="3"/>
      <c r="E106" s="32" t="s">
        <v>67</v>
      </c>
      <c r="F106" s="28"/>
      <c r="G106" s="18"/>
      <c r="H106" s="18"/>
      <c r="I106" s="18" t="n">
        <v>4</v>
      </c>
      <c r="J106" s="19" t="n">
        <f aca="false">SUM(G106:I106)</f>
        <v>4</v>
      </c>
      <c r="K106" s="18"/>
      <c r="L106" s="18" t="n">
        <v>-5</v>
      </c>
      <c r="M106" s="18"/>
      <c r="N106" s="18"/>
      <c r="O106" s="19" t="n">
        <f aca="false">SUM(L106:N106)</f>
        <v>-5</v>
      </c>
      <c r="P106" s="18"/>
      <c r="Q106" s="18"/>
      <c r="R106" s="18"/>
      <c r="S106" s="18"/>
      <c r="T106" s="19" t="n">
        <f aca="false">SUM(Q106:S106)</f>
        <v>0</v>
      </c>
      <c r="U106" s="19"/>
      <c r="V106" s="18"/>
      <c r="W106" s="18"/>
      <c r="X106" s="19" t="n">
        <f aca="false">T106+O106+J106+V106</f>
        <v>-1</v>
      </c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</row>
    <row r="107" customFormat="false" ht="12.75" hidden="false" customHeight="false" outlineLevel="0" collapsed="false">
      <c r="B107" s="3"/>
      <c r="C107" s="3"/>
      <c r="E107" s="1" t="s">
        <v>68</v>
      </c>
      <c r="F107" s="28"/>
      <c r="G107" s="18"/>
      <c r="H107" s="18"/>
      <c r="I107" s="18" t="n">
        <v>58</v>
      </c>
      <c r="J107" s="19" t="n">
        <f aca="false">SUM(G107:I107)</f>
        <v>58</v>
      </c>
      <c r="K107" s="18"/>
      <c r="L107" s="18"/>
      <c r="M107" s="18"/>
      <c r="N107" s="18"/>
      <c r="O107" s="19" t="n">
        <f aca="false">SUM(L107:N107)</f>
        <v>0</v>
      </c>
      <c r="P107" s="18"/>
      <c r="Q107" s="18"/>
      <c r="R107" s="18"/>
      <c r="S107" s="18"/>
      <c r="T107" s="19" t="n">
        <f aca="false">SUM(Q107:S107)</f>
        <v>0</v>
      </c>
      <c r="U107" s="19"/>
      <c r="V107" s="18"/>
      <c r="W107" s="18"/>
      <c r="X107" s="19" t="n">
        <f aca="false">T107+O107+J107+V107</f>
        <v>58</v>
      </c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</row>
    <row r="108" customFormat="false" ht="12.75" hidden="false" customHeight="false" outlineLevel="0" collapsed="false">
      <c r="B108" s="3"/>
      <c r="C108" s="3"/>
      <c r="E108" s="32" t="s">
        <v>69</v>
      </c>
      <c r="F108" s="28"/>
      <c r="G108" s="18" t="n">
        <v>-16.4</v>
      </c>
      <c r="H108" s="18"/>
      <c r="I108" s="18"/>
      <c r="J108" s="19" t="n">
        <f aca="false">SUM(G108:I108)</f>
        <v>-16.4</v>
      </c>
      <c r="K108" s="18"/>
      <c r="L108" s="18"/>
      <c r="M108" s="18"/>
      <c r="N108" s="18" t="n">
        <v>-3</v>
      </c>
      <c r="O108" s="19" t="n">
        <f aca="false">SUM(L108:N108)</f>
        <v>-3</v>
      </c>
      <c r="P108" s="18"/>
      <c r="Q108" s="18"/>
      <c r="R108" s="18"/>
      <c r="S108" s="18"/>
      <c r="T108" s="19" t="n">
        <f aca="false">SUM(Q108:S108)</f>
        <v>0</v>
      </c>
      <c r="U108" s="19"/>
      <c r="V108" s="18"/>
      <c r="W108" s="18"/>
      <c r="X108" s="19" t="n">
        <f aca="false">T108+O108+J108+V108</f>
        <v>-19.4</v>
      </c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</row>
    <row r="109" customFormat="false" ht="12.75" hidden="false" customHeight="false" outlineLevel="0" collapsed="false">
      <c r="B109" s="3"/>
      <c r="C109" s="3"/>
      <c r="E109" s="32" t="s">
        <v>70</v>
      </c>
      <c r="F109" s="28"/>
      <c r="G109" s="18" t="n">
        <v>-7.2</v>
      </c>
      <c r="H109" s="18"/>
      <c r="I109" s="18"/>
      <c r="J109" s="19" t="n">
        <f aca="false">SUM(G109:I109)</f>
        <v>-7.2</v>
      </c>
      <c r="K109" s="18"/>
      <c r="L109" s="18" t="n">
        <v>0.2</v>
      </c>
      <c r="M109" s="18"/>
      <c r="N109" s="18"/>
      <c r="O109" s="19" t="n">
        <f aca="false">SUM(L109:N109)</f>
        <v>0.2</v>
      </c>
      <c r="P109" s="18"/>
      <c r="Q109" s="18" t="n">
        <v>-3</v>
      </c>
      <c r="R109" s="18"/>
      <c r="S109" s="18"/>
      <c r="T109" s="19" t="n">
        <f aca="false">SUM(Q109:S109)</f>
        <v>-3</v>
      </c>
      <c r="U109" s="19"/>
      <c r="V109" s="18"/>
      <c r="W109" s="18"/>
      <c r="X109" s="19" t="n">
        <f aca="false">T109+O109+J109+V109</f>
        <v>-10</v>
      </c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</row>
    <row r="110" customFormat="false" ht="12.75" hidden="false" customHeight="false" outlineLevel="0" collapsed="false">
      <c r="B110" s="3"/>
      <c r="C110" s="3"/>
      <c r="E110" s="32" t="s">
        <v>71</v>
      </c>
      <c r="F110" s="28"/>
      <c r="G110" s="18"/>
      <c r="H110" s="18"/>
      <c r="I110" s="18" t="n">
        <v>-60.1</v>
      </c>
      <c r="J110" s="19" t="n">
        <f aca="false">SUM(G110:I110)</f>
        <v>-60.1</v>
      </c>
      <c r="K110" s="18"/>
      <c r="L110" s="18"/>
      <c r="M110" s="18"/>
      <c r="N110" s="18"/>
      <c r="O110" s="19" t="n">
        <f aca="false">SUM(L110:N110)</f>
        <v>0</v>
      </c>
      <c r="P110" s="18"/>
      <c r="Q110" s="18"/>
      <c r="R110" s="18"/>
      <c r="S110" s="18"/>
      <c r="T110" s="19" t="n">
        <f aca="false">SUM(Q110:S110)</f>
        <v>0</v>
      </c>
      <c r="U110" s="19"/>
      <c r="V110" s="18"/>
      <c r="W110" s="18"/>
      <c r="X110" s="19" t="n">
        <f aca="false">T110+O110+J110+V110</f>
        <v>-60.1</v>
      </c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</row>
    <row r="111" customFormat="false" ht="12.75" hidden="false" customHeight="false" outlineLevel="0" collapsed="false">
      <c r="B111" s="3"/>
      <c r="C111" s="3"/>
      <c r="E111" s="1" t="s">
        <v>72</v>
      </c>
      <c r="F111" s="28"/>
      <c r="G111" s="18"/>
      <c r="H111" s="18"/>
      <c r="I111" s="18"/>
      <c r="J111" s="19" t="n">
        <f aca="false">SUM(G111:I111)</f>
        <v>0</v>
      </c>
      <c r="K111" s="18"/>
      <c r="L111" s="18"/>
      <c r="M111" s="18"/>
      <c r="N111" s="18"/>
      <c r="O111" s="19" t="n">
        <f aca="false">SUM(L111:N111)</f>
        <v>0</v>
      </c>
      <c r="P111" s="18"/>
      <c r="Q111" s="18"/>
      <c r="R111" s="18"/>
      <c r="S111" s="18"/>
      <c r="T111" s="19" t="n">
        <f aca="false">SUM(Q111:S111)</f>
        <v>0</v>
      </c>
      <c r="U111" s="19"/>
      <c r="V111" s="18"/>
      <c r="W111" s="18"/>
      <c r="X111" s="19" t="n">
        <f aca="false">T111+O111+J111+V111</f>
        <v>0</v>
      </c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</row>
    <row r="112" customFormat="false" ht="12.75" hidden="false" customHeight="false" outlineLevel="0" collapsed="false">
      <c r="B112" s="3"/>
      <c r="C112" s="3"/>
      <c r="E112" s="32" t="s">
        <v>73</v>
      </c>
      <c r="F112" s="28"/>
      <c r="G112" s="18"/>
      <c r="H112" s="18"/>
      <c r="I112" s="18"/>
      <c r="J112" s="19" t="n">
        <f aca="false">SUM(G112:I112)</f>
        <v>0</v>
      </c>
      <c r="K112" s="18"/>
      <c r="L112" s="18"/>
      <c r="M112" s="18"/>
      <c r="N112" s="18"/>
      <c r="O112" s="19" t="n">
        <f aca="false">SUM(L112:N112)</f>
        <v>0</v>
      </c>
      <c r="P112" s="18"/>
      <c r="Q112" s="18"/>
      <c r="R112" s="18"/>
      <c r="S112" s="18"/>
      <c r="T112" s="19" t="n">
        <f aca="false">SUM(Q112:S112)</f>
        <v>0</v>
      </c>
      <c r="U112" s="19"/>
      <c r="V112" s="18"/>
      <c r="W112" s="18"/>
      <c r="X112" s="19" t="n">
        <f aca="false">T112+O112+J112+V112</f>
        <v>0</v>
      </c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</row>
    <row r="113" customFormat="false" ht="12.75" hidden="false" customHeight="false" outlineLevel="0" collapsed="false">
      <c r="B113" s="3"/>
      <c r="C113" s="3"/>
      <c r="E113" s="28" t="s">
        <v>74</v>
      </c>
      <c r="F113" s="28"/>
      <c r="G113" s="18"/>
      <c r="H113" s="18"/>
      <c r="I113" s="18"/>
      <c r="J113" s="19" t="n">
        <f aca="false">SUM(G113:I113)</f>
        <v>0</v>
      </c>
      <c r="K113" s="18"/>
      <c r="L113" s="18"/>
      <c r="M113" s="18" t="n">
        <v>-25.3</v>
      </c>
      <c r="N113" s="18"/>
      <c r="O113" s="19" t="n">
        <f aca="false">SUM(L113:N113)</f>
        <v>-25.3</v>
      </c>
      <c r="P113" s="18"/>
      <c r="Q113" s="18"/>
      <c r="R113" s="18"/>
      <c r="S113" s="18"/>
      <c r="T113" s="19" t="n">
        <f aca="false">SUM(Q113:S113)</f>
        <v>0</v>
      </c>
      <c r="U113" s="19"/>
      <c r="V113" s="18"/>
      <c r="W113" s="18"/>
      <c r="X113" s="19" t="n">
        <f aca="false">T113+O113+J113+V113</f>
        <v>-25.3</v>
      </c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</row>
    <row r="114" customFormat="false" ht="12.75" hidden="false" customHeight="false" outlineLevel="0" collapsed="false">
      <c r="B114" s="3"/>
      <c r="C114" s="3"/>
      <c r="E114" s="28" t="s">
        <v>75</v>
      </c>
      <c r="F114" s="28"/>
      <c r="G114" s="18"/>
      <c r="H114" s="18"/>
      <c r="I114" s="18"/>
      <c r="J114" s="19" t="n">
        <f aca="false">SUM(G114:I114)</f>
        <v>0</v>
      </c>
      <c r="K114" s="18"/>
      <c r="L114" s="18"/>
      <c r="M114" s="18"/>
      <c r="N114" s="18"/>
      <c r="O114" s="19" t="n">
        <f aca="false">SUM(L114:N114)</f>
        <v>0</v>
      </c>
      <c r="P114" s="18"/>
      <c r="Q114" s="18" t="n">
        <v>-0.7</v>
      </c>
      <c r="R114" s="18" t="n">
        <v>-0.5</v>
      </c>
      <c r="S114" s="18" t="n">
        <v>-0.3</v>
      </c>
      <c r="T114" s="19" t="n">
        <f aca="false">SUM(Q114:S114)</f>
        <v>-1.5</v>
      </c>
      <c r="U114" s="19"/>
      <c r="V114" s="18" t="n">
        <v>-0.3</v>
      </c>
      <c r="W114" s="18"/>
      <c r="X114" s="19" t="n">
        <f aca="false">T114+O114+J114+V114</f>
        <v>-1.8</v>
      </c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</row>
    <row r="115" customFormat="false" ht="12.75" hidden="false" customHeight="false" outlineLevel="0" collapsed="false">
      <c r="B115" s="3"/>
      <c r="C115" s="3"/>
      <c r="E115" s="32" t="s">
        <v>76</v>
      </c>
      <c r="F115" s="28"/>
      <c r="G115" s="18" t="n">
        <v>-0.1</v>
      </c>
      <c r="H115" s="18"/>
      <c r="I115" s="18" t="n">
        <v>1.1</v>
      </c>
      <c r="J115" s="19" t="n">
        <f aca="false">SUM(G115:I115)</f>
        <v>1</v>
      </c>
      <c r="K115" s="18"/>
      <c r="L115" s="18"/>
      <c r="M115" s="18"/>
      <c r="N115" s="18"/>
      <c r="O115" s="19" t="n">
        <f aca="false">SUM(L115:N115)</f>
        <v>0</v>
      </c>
      <c r="P115" s="18"/>
      <c r="Q115" s="18" t="n">
        <v>-2.1</v>
      </c>
      <c r="R115" s="18" t="n">
        <v>-0.8</v>
      </c>
      <c r="S115" s="18" t="n">
        <v>-1.1</v>
      </c>
      <c r="T115" s="19" t="n">
        <f aca="false">SUM(Q115:S115)</f>
        <v>-4</v>
      </c>
      <c r="U115" s="19"/>
      <c r="V115" s="18" t="n">
        <v>-0.2</v>
      </c>
      <c r="W115" s="18"/>
      <c r="X115" s="19" t="n">
        <f aca="false">T115+O115+J115+V115</f>
        <v>-3.2</v>
      </c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</row>
    <row r="116" customFormat="false" ht="12.75" hidden="false" customHeight="false" outlineLevel="0" collapsed="false">
      <c r="B116" s="3"/>
      <c r="C116" s="3"/>
      <c r="E116" s="32" t="s">
        <v>77</v>
      </c>
      <c r="F116" s="28"/>
      <c r="G116" s="18"/>
      <c r="H116" s="18" t="n">
        <v>3.6</v>
      </c>
      <c r="I116" s="18"/>
      <c r="J116" s="19" t="n">
        <f aca="false">SUM(G116:I116)</f>
        <v>3.6</v>
      </c>
      <c r="K116" s="18"/>
      <c r="L116" s="18"/>
      <c r="M116" s="18"/>
      <c r="N116" s="18"/>
      <c r="O116" s="19" t="n">
        <f aca="false">SUM(L116:N116)</f>
        <v>0</v>
      </c>
      <c r="P116" s="18"/>
      <c r="Q116" s="18"/>
      <c r="R116" s="18"/>
      <c r="S116" s="18"/>
      <c r="T116" s="19" t="n">
        <f aca="false">SUM(Q116:S116)</f>
        <v>0</v>
      </c>
      <c r="U116" s="19"/>
      <c r="V116" s="18"/>
      <c r="W116" s="18"/>
      <c r="X116" s="19" t="n">
        <f aca="false">T116+O116+J116+V116</f>
        <v>3.6</v>
      </c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</row>
    <row r="117" customFormat="false" ht="12.75" hidden="false" customHeight="false" outlineLevel="0" collapsed="false">
      <c r="B117" s="3"/>
      <c r="C117" s="3"/>
      <c r="E117" s="1" t="s">
        <v>78</v>
      </c>
      <c r="F117" s="28"/>
      <c r="G117" s="18" t="n">
        <v>-4.9</v>
      </c>
      <c r="H117" s="18"/>
      <c r="I117" s="18"/>
      <c r="J117" s="19" t="n">
        <f aca="false">SUM(G117:I117)</f>
        <v>-4.9</v>
      </c>
      <c r="K117" s="18"/>
      <c r="L117" s="18"/>
      <c r="M117" s="18"/>
      <c r="N117" s="18"/>
      <c r="O117" s="19" t="n">
        <f aca="false">SUM(L117:N117)</f>
        <v>0</v>
      </c>
      <c r="P117" s="18"/>
      <c r="Q117" s="18"/>
      <c r="R117" s="18"/>
      <c r="S117" s="18"/>
      <c r="T117" s="19" t="n">
        <f aca="false">SUM(Q117:S117)</f>
        <v>0</v>
      </c>
      <c r="U117" s="19"/>
      <c r="V117" s="18"/>
      <c r="W117" s="18"/>
      <c r="X117" s="19" t="n">
        <f aca="false">T117+O117+J117+V117</f>
        <v>-4.9</v>
      </c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</row>
    <row r="118" customFormat="false" ht="12.75" hidden="false" customHeight="false" outlineLevel="0" collapsed="false">
      <c r="B118" s="3"/>
      <c r="C118" s="3"/>
      <c r="E118" s="1" t="s">
        <v>79</v>
      </c>
      <c r="F118" s="28"/>
      <c r="G118" s="18"/>
      <c r="H118" s="18"/>
      <c r="I118" s="18"/>
      <c r="J118" s="19" t="n">
        <f aca="false">SUM(G118:I118)</f>
        <v>0</v>
      </c>
      <c r="K118" s="18"/>
      <c r="L118" s="18"/>
      <c r="M118" s="18"/>
      <c r="N118" s="18"/>
      <c r="O118" s="19" t="n">
        <f aca="false">SUM(L118:N118)</f>
        <v>0</v>
      </c>
      <c r="P118" s="18"/>
      <c r="Q118" s="18"/>
      <c r="R118" s="18"/>
      <c r="S118" s="18"/>
      <c r="T118" s="19" t="n">
        <f aca="false">SUM(Q118:S118)</f>
        <v>0</v>
      </c>
      <c r="U118" s="19"/>
      <c r="V118" s="18"/>
      <c r="W118" s="18"/>
      <c r="X118" s="19" t="n">
        <f aca="false">T118+O118+J118+V118</f>
        <v>0</v>
      </c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</row>
    <row r="119" customFormat="false" ht="12.75" hidden="false" customHeight="false" outlineLevel="0" collapsed="false">
      <c r="B119" s="3"/>
      <c r="C119" s="3"/>
      <c r="E119" s="32" t="s">
        <v>80</v>
      </c>
      <c r="F119" s="28"/>
      <c r="G119" s="18"/>
      <c r="H119" s="18" t="n">
        <v>-2.6</v>
      </c>
      <c r="I119" s="18"/>
      <c r="J119" s="19" t="n">
        <f aca="false">SUM(G119:I119)</f>
        <v>-2.6</v>
      </c>
      <c r="K119" s="18"/>
      <c r="L119" s="18"/>
      <c r="M119" s="18"/>
      <c r="N119" s="18"/>
      <c r="O119" s="19" t="n">
        <f aca="false">SUM(L119:N119)</f>
        <v>0</v>
      </c>
      <c r="P119" s="18"/>
      <c r="Q119" s="18"/>
      <c r="R119" s="18"/>
      <c r="S119" s="18"/>
      <c r="T119" s="19" t="n">
        <f aca="false">SUM(Q119:S119)</f>
        <v>0</v>
      </c>
      <c r="U119" s="19"/>
      <c r="V119" s="18"/>
      <c r="W119" s="18"/>
      <c r="X119" s="19" t="n">
        <f aca="false">T119+O119+J119+V119</f>
        <v>-2.6</v>
      </c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</row>
    <row r="120" customFormat="false" ht="12.75" hidden="false" customHeight="false" outlineLevel="0" collapsed="false">
      <c r="B120" s="3"/>
      <c r="C120" s="3"/>
      <c r="E120" s="32" t="s">
        <v>81</v>
      </c>
      <c r="F120" s="28"/>
      <c r="G120" s="18"/>
      <c r="H120" s="18"/>
      <c r="I120" s="18"/>
      <c r="J120" s="19"/>
      <c r="K120" s="18"/>
      <c r="L120" s="18"/>
      <c r="M120" s="18"/>
      <c r="N120" s="18"/>
      <c r="O120" s="19"/>
      <c r="P120" s="18"/>
      <c r="Q120" s="18"/>
      <c r="R120" s="18"/>
      <c r="S120" s="18"/>
      <c r="T120" s="19" t="n">
        <f aca="false">SUM(Q120:S120)</f>
        <v>0</v>
      </c>
      <c r="U120" s="19"/>
      <c r="V120" s="18" t="n">
        <v>-10.2</v>
      </c>
      <c r="W120" s="18"/>
      <c r="X120" s="19" t="n">
        <f aca="false">T120+O120+J120+V120</f>
        <v>-10.2</v>
      </c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</row>
    <row r="121" customFormat="false" ht="12.75" hidden="false" customHeight="false" outlineLevel="0" collapsed="false">
      <c r="B121" s="3"/>
      <c r="C121" s="3"/>
      <c r="E121" s="32" t="s">
        <v>82</v>
      </c>
      <c r="F121" s="28"/>
      <c r="G121" s="18"/>
      <c r="H121" s="18"/>
      <c r="I121" s="18"/>
      <c r="J121" s="19" t="n">
        <f aca="false">SUM(G121:I121)</f>
        <v>0</v>
      </c>
      <c r="K121" s="18"/>
      <c r="L121" s="18"/>
      <c r="M121" s="18"/>
      <c r="N121" s="18" t="n">
        <v>5</v>
      </c>
      <c r="O121" s="19" t="n">
        <f aca="false">SUM(L121:N121)</f>
        <v>5</v>
      </c>
      <c r="P121" s="18"/>
      <c r="Q121" s="18"/>
      <c r="R121" s="18"/>
      <c r="S121" s="18"/>
      <c r="T121" s="19" t="n">
        <f aca="false">SUM(Q121:S121)</f>
        <v>0</v>
      </c>
      <c r="U121" s="19"/>
      <c r="V121" s="18"/>
      <c r="W121" s="18"/>
      <c r="X121" s="19" t="n">
        <f aca="false">T121+O121+J121+V121</f>
        <v>5</v>
      </c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</row>
    <row r="122" customFormat="false" ht="12.75" hidden="false" customHeight="false" outlineLevel="0" collapsed="false">
      <c r="B122" s="3"/>
      <c r="C122" s="3"/>
      <c r="E122" s="1" t="s">
        <v>83</v>
      </c>
      <c r="F122" s="28"/>
      <c r="G122" s="18" t="n">
        <v>0.1</v>
      </c>
      <c r="H122" s="18"/>
      <c r="I122" s="18"/>
      <c r="J122" s="19" t="n">
        <f aca="false">SUM(G122:I122)</f>
        <v>0.1</v>
      </c>
      <c r="K122" s="18"/>
      <c r="L122" s="18" t="n">
        <v>0.1</v>
      </c>
      <c r="M122" s="18"/>
      <c r="N122" s="18"/>
      <c r="O122" s="19" t="n">
        <f aca="false">SUM(L122:N122)</f>
        <v>0.1</v>
      </c>
      <c r="P122" s="18"/>
      <c r="Q122" s="18"/>
      <c r="R122" s="18"/>
      <c r="S122" s="18"/>
      <c r="T122" s="19" t="n">
        <f aca="false">SUM(Q122:S122)</f>
        <v>0</v>
      </c>
      <c r="U122" s="19"/>
      <c r="V122" s="18" t="n">
        <v>-1.5</v>
      </c>
      <c r="W122" s="18"/>
      <c r="X122" s="19" t="n">
        <f aca="false">T122+O122+J122+V122</f>
        <v>-1.3</v>
      </c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</row>
    <row r="123" customFormat="false" ht="12.75" hidden="false" customHeight="false" outlineLevel="0" collapsed="false">
      <c r="B123" s="3"/>
      <c r="C123" s="3"/>
      <c r="E123" s="28" t="s">
        <v>84</v>
      </c>
      <c r="F123" s="28"/>
      <c r="G123" s="18" t="n">
        <v>0.4</v>
      </c>
      <c r="H123" s="18"/>
      <c r="I123" s="18"/>
      <c r="J123" s="19" t="n">
        <f aca="false">SUM(G123:I123)</f>
        <v>0.4</v>
      </c>
      <c r="K123" s="18"/>
      <c r="L123" s="18"/>
      <c r="M123" s="18" t="n">
        <v>-167.3</v>
      </c>
      <c r="N123" s="18"/>
      <c r="O123" s="19" t="n">
        <f aca="false">SUM(L123:N123)</f>
        <v>-167.3</v>
      </c>
      <c r="P123" s="18"/>
      <c r="Q123" s="18"/>
      <c r="R123" s="18"/>
      <c r="S123" s="18"/>
      <c r="T123" s="19" t="n">
        <f aca="false">SUM(Q123:S123)</f>
        <v>0</v>
      </c>
      <c r="U123" s="19"/>
      <c r="V123" s="18"/>
      <c r="W123" s="18"/>
      <c r="X123" s="19" t="n">
        <f aca="false">T123+O123+J123+V123</f>
        <v>-166.9</v>
      </c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</row>
    <row r="124" customFormat="false" ht="12.75" hidden="false" customHeight="false" outlineLevel="0" collapsed="false">
      <c r="B124" s="3"/>
      <c r="C124" s="3"/>
      <c r="E124" s="28" t="s">
        <v>85</v>
      </c>
      <c r="F124" s="28"/>
      <c r="G124" s="18"/>
      <c r="H124" s="18"/>
      <c r="I124" s="18"/>
      <c r="J124" s="19" t="n">
        <f aca="false">SUM(G124:I124)</f>
        <v>0</v>
      </c>
      <c r="K124" s="18"/>
      <c r="L124" s="18"/>
      <c r="M124" s="18" t="n">
        <v>-1.3</v>
      </c>
      <c r="N124" s="18"/>
      <c r="O124" s="19" t="n">
        <f aca="false">SUM(L124:N124)</f>
        <v>-1.3</v>
      </c>
      <c r="P124" s="18"/>
      <c r="Q124" s="18"/>
      <c r="R124" s="18"/>
      <c r="S124" s="18"/>
      <c r="T124" s="19" t="n">
        <f aca="false">SUM(Q124:S124)</f>
        <v>0</v>
      </c>
      <c r="U124" s="19"/>
      <c r="V124" s="18"/>
      <c r="W124" s="18"/>
      <c r="X124" s="19" t="n">
        <f aca="false">T124+O124+J124+V124</f>
        <v>-1.3</v>
      </c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</row>
    <row r="125" customFormat="false" ht="12.75" hidden="false" customHeight="false" outlineLevel="0" collapsed="false">
      <c r="B125" s="3"/>
      <c r="C125" s="3"/>
      <c r="E125" s="1" t="s">
        <v>86</v>
      </c>
      <c r="F125" s="28"/>
      <c r="G125" s="18"/>
      <c r="H125" s="18"/>
      <c r="I125" s="18"/>
      <c r="J125" s="19" t="n">
        <f aca="false">SUM(G125:I125)</f>
        <v>0</v>
      </c>
      <c r="K125" s="18"/>
      <c r="L125" s="18"/>
      <c r="M125" s="18"/>
      <c r="N125" s="18"/>
      <c r="O125" s="19" t="n">
        <f aca="false">SUM(L125:N125)</f>
        <v>0</v>
      </c>
      <c r="P125" s="18"/>
      <c r="Q125" s="18"/>
      <c r="R125" s="18"/>
      <c r="S125" s="18"/>
      <c r="T125" s="19" t="n">
        <f aca="false">SUM(Q125:S125)</f>
        <v>0</v>
      </c>
      <c r="U125" s="19"/>
      <c r="V125" s="18"/>
      <c r="W125" s="18"/>
      <c r="X125" s="19" t="n">
        <f aca="false">T125+O125+J125+V125</f>
        <v>0</v>
      </c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</row>
    <row r="126" customFormat="false" ht="12.75" hidden="false" customHeight="false" outlineLevel="0" collapsed="false">
      <c r="B126" s="3"/>
      <c r="C126" s="3"/>
      <c r="E126" s="1" t="s">
        <v>87</v>
      </c>
      <c r="F126" s="28"/>
      <c r="G126" s="18"/>
      <c r="H126" s="18"/>
      <c r="I126" s="18"/>
      <c r="J126" s="19" t="n">
        <f aca="false">SUM(G126:I126)</f>
        <v>0</v>
      </c>
      <c r="K126" s="18"/>
      <c r="L126" s="18"/>
      <c r="M126" s="18"/>
      <c r="N126" s="18"/>
      <c r="O126" s="19" t="n">
        <f aca="false">SUM(L126:N126)</f>
        <v>0</v>
      </c>
      <c r="P126" s="18"/>
      <c r="Q126" s="18"/>
      <c r="R126" s="18"/>
      <c r="S126" s="18"/>
      <c r="T126" s="19" t="n">
        <f aca="false">SUM(Q126:S126)</f>
        <v>0</v>
      </c>
      <c r="U126" s="19"/>
      <c r="V126" s="18"/>
      <c r="W126" s="18"/>
      <c r="X126" s="19" t="n">
        <f aca="false">T126+O126+J126+V126</f>
        <v>0</v>
      </c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</row>
    <row r="127" customFormat="false" ht="12.75" hidden="false" customHeight="false" outlineLevel="0" collapsed="false">
      <c r="B127" s="3"/>
      <c r="C127" s="3"/>
      <c r="E127" s="1" t="s">
        <v>88</v>
      </c>
      <c r="F127" s="28"/>
      <c r="G127" s="18"/>
      <c r="H127" s="18"/>
      <c r="I127" s="18"/>
      <c r="J127" s="19" t="n">
        <f aca="false">SUM(G127:I127)</f>
        <v>0</v>
      </c>
      <c r="K127" s="18"/>
      <c r="L127" s="18"/>
      <c r="M127" s="18"/>
      <c r="N127" s="18"/>
      <c r="O127" s="19" t="n">
        <f aca="false">SUM(L127:N127)</f>
        <v>0</v>
      </c>
      <c r="P127" s="18"/>
      <c r="Q127" s="18"/>
      <c r="R127" s="18" t="n">
        <v>-87.5</v>
      </c>
      <c r="S127" s="18"/>
      <c r="T127" s="19" t="n">
        <f aca="false">SUM(Q127:S127)</f>
        <v>-87.5</v>
      </c>
      <c r="U127" s="19"/>
      <c r="V127" s="18"/>
      <c r="W127" s="18"/>
      <c r="X127" s="19" t="n">
        <f aca="false">T127+O127+J127+V127</f>
        <v>-87.5</v>
      </c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</row>
    <row r="128" customFormat="false" ht="12.75" hidden="false" customHeight="false" outlineLevel="0" collapsed="false">
      <c r="B128" s="3"/>
      <c r="C128" s="3"/>
      <c r="E128" s="1" t="s">
        <v>89</v>
      </c>
      <c r="F128" s="28"/>
      <c r="G128" s="18"/>
      <c r="H128" s="18" t="n">
        <v>-4.9</v>
      </c>
      <c r="I128" s="18"/>
      <c r="J128" s="19" t="n">
        <f aca="false">SUM(G128:I128)</f>
        <v>-4.9</v>
      </c>
      <c r="K128" s="18"/>
      <c r="L128" s="18"/>
      <c r="M128" s="18"/>
      <c r="N128" s="18"/>
      <c r="O128" s="19" t="n">
        <f aca="false">SUM(L128:N128)</f>
        <v>0</v>
      </c>
      <c r="P128" s="18"/>
      <c r="Q128" s="18"/>
      <c r="R128" s="18"/>
      <c r="S128" s="18"/>
      <c r="T128" s="19" t="n">
        <f aca="false">SUM(Q128:S128)</f>
        <v>0</v>
      </c>
      <c r="U128" s="19"/>
      <c r="V128" s="18"/>
      <c r="W128" s="18"/>
      <c r="X128" s="19" t="n">
        <f aca="false">T128+O128+J128+V128</f>
        <v>-4.9</v>
      </c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</row>
    <row r="129" customFormat="false" ht="12.75" hidden="false" customHeight="false" outlineLevel="0" collapsed="false">
      <c r="B129" s="3"/>
      <c r="C129" s="3"/>
      <c r="E129" s="1" t="s">
        <v>90</v>
      </c>
      <c r="F129" s="28"/>
      <c r="G129" s="18"/>
      <c r="H129" s="18"/>
      <c r="I129" s="18"/>
      <c r="J129" s="19"/>
      <c r="K129" s="18"/>
      <c r="L129" s="18"/>
      <c r="M129" s="18"/>
      <c r="N129" s="18"/>
      <c r="O129" s="19"/>
      <c r="P129" s="18"/>
      <c r="Q129" s="18"/>
      <c r="R129" s="18"/>
      <c r="S129" s="18" t="n">
        <v>0.3</v>
      </c>
      <c r="T129" s="19" t="n">
        <f aca="false">SUM(Q129:S129)</f>
        <v>0.3</v>
      </c>
      <c r="U129" s="19"/>
      <c r="V129" s="18"/>
      <c r="W129" s="18"/>
      <c r="X129" s="19" t="n">
        <f aca="false">T129+O129+J129+V129</f>
        <v>0.3</v>
      </c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</row>
    <row r="130" customFormat="false" ht="12.75" hidden="false" customHeight="false" outlineLevel="0" collapsed="false">
      <c r="B130" s="3"/>
      <c r="C130" s="3"/>
      <c r="E130" s="1" t="s">
        <v>91</v>
      </c>
      <c r="F130" s="28"/>
      <c r="G130" s="18" t="n">
        <v>1</v>
      </c>
      <c r="H130" s="18"/>
      <c r="I130" s="18"/>
      <c r="J130" s="19" t="n">
        <f aca="false">SUM(G130:I130)</f>
        <v>1</v>
      </c>
      <c r="K130" s="18"/>
      <c r="L130" s="18"/>
      <c r="M130" s="18"/>
      <c r="N130" s="18"/>
      <c r="O130" s="19" t="n">
        <f aca="false">SUM(L130:N130)</f>
        <v>0</v>
      </c>
      <c r="P130" s="18"/>
      <c r="Q130" s="18"/>
      <c r="R130" s="18"/>
      <c r="S130" s="18"/>
      <c r="T130" s="19" t="n">
        <f aca="false">SUM(Q130:S130)</f>
        <v>0</v>
      </c>
      <c r="U130" s="19"/>
      <c r="V130" s="18"/>
      <c r="W130" s="18"/>
      <c r="X130" s="19" t="n">
        <f aca="false">T130+O130+J130+V130</f>
        <v>1</v>
      </c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</row>
    <row r="131" customFormat="false" ht="12.75" hidden="false" customHeight="false" outlineLevel="0" collapsed="false">
      <c r="B131" s="3"/>
      <c r="C131" s="3"/>
      <c r="E131" s="32" t="s">
        <v>92</v>
      </c>
      <c r="F131" s="28"/>
      <c r="G131" s="18" t="n">
        <v>-6.6</v>
      </c>
      <c r="H131" s="18"/>
      <c r="I131" s="18"/>
      <c r="J131" s="19" t="n">
        <f aca="false">SUM(G131:I131)</f>
        <v>-6.6</v>
      </c>
      <c r="K131" s="18"/>
      <c r="L131" s="18" t="n">
        <v>-0.4</v>
      </c>
      <c r="M131" s="18"/>
      <c r="N131" s="18"/>
      <c r="O131" s="19" t="n">
        <f aca="false">SUM(L131:N131)</f>
        <v>-0.4</v>
      </c>
      <c r="P131" s="18"/>
      <c r="Q131" s="18"/>
      <c r="R131" s="18"/>
      <c r="S131" s="18"/>
      <c r="T131" s="19" t="n">
        <f aca="false">SUM(Q131:S131)</f>
        <v>0</v>
      </c>
      <c r="U131" s="19"/>
      <c r="V131" s="18"/>
      <c r="W131" s="18"/>
      <c r="X131" s="19" t="n">
        <f aca="false">T131+O131+J131+V131</f>
        <v>-7</v>
      </c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</row>
    <row r="132" customFormat="false" ht="12.75" hidden="false" customHeight="false" outlineLevel="0" collapsed="false">
      <c r="B132" s="3"/>
      <c r="C132" s="3"/>
      <c r="E132" s="32" t="s">
        <v>93</v>
      </c>
      <c r="F132" s="28"/>
      <c r="G132" s="18"/>
      <c r="H132" s="18"/>
      <c r="I132" s="18"/>
      <c r="J132" s="19" t="n">
        <f aca="false">SUM(G132:I132)</f>
        <v>0</v>
      </c>
      <c r="K132" s="18"/>
      <c r="L132" s="18"/>
      <c r="M132" s="18"/>
      <c r="N132" s="18"/>
      <c r="O132" s="19" t="n">
        <f aca="false">SUM(L132:N132)</f>
        <v>0</v>
      </c>
      <c r="P132" s="18"/>
      <c r="Q132" s="18" t="n">
        <v>-0.8</v>
      </c>
      <c r="R132" s="18"/>
      <c r="S132" s="18" t="n">
        <v>-1.3</v>
      </c>
      <c r="T132" s="19" t="n">
        <f aca="false">SUM(Q132:S132)</f>
        <v>-2.1</v>
      </c>
      <c r="U132" s="19"/>
      <c r="V132" s="18"/>
      <c r="W132" s="18"/>
      <c r="X132" s="19" t="n">
        <f aca="false">T132+O132+J132+V132</f>
        <v>-2.1</v>
      </c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</row>
    <row r="133" customFormat="false" ht="12.75" hidden="false" customHeight="false" outlineLevel="0" collapsed="false">
      <c r="B133" s="3"/>
      <c r="C133" s="3"/>
      <c r="E133" s="32" t="s">
        <v>94</v>
      </c>
      <c r="F133" s="28"/>
      <c r="G133" s="18"/>
      <c r="H133" s="18"/>
      <c r="I133" s="18" t="n">
        <v>-0.2</v>
      </c>
      <c r="J133" s="19" t="n">
        <f aca="false">SUM(G133:I133)</f>
        <v>-0.2</v>
      </c>
      <c r="K133" s="18"/>
      <c r="L133" s="18"/>
      <c r="M133" s="18"/>
      <c r="N133" s="18"/>
      <c r="O133" s="19" t="n">
        <f aca="false">SUM(L133:N133)</f>
        <v>0</v>
      </c>
      <c r="P133" s="18"/>
      <c r="Q133" s="18"/>
      <c r="R133" s="18"/>
      <c r="S133" s="18" t="n">
        <v>0.1</v>
      </c>
      <c r="T133" s="19" t="n">
        <f aca="false">SUM(Q133:S133)</f>
        <v>0.1</v>
      </c>
      <c r="U133" s="19"/>
      <c r="V133" s="18"/>
      <c r="W133" s="18"/>
      <c r="X133" s="19" t="n">
        <f aca="false">T133+O133+J133+V133</f>
        <v>-0.1</v>
      </c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</row>
    <row r="134" customFormat="false" ht="12.75" hidden="false" customHeight="false" outlineLevel="0" collapsed="false">
      <c r="B134" s="3"/>
      <c r="C134" s="3"/>
      <c r="E134" s="28" t="s">
        <v>95</v>
      </c>
      <c r="F134" s="28"/>
      <c r="G134" s="18"/>
      <c r="H134" s="18"/>
      <c r="I134" s="18"/>
      <c r="J134" s="19" t="n">
        <f aca="false">SUM(G134:I134)</f>
        <v>0</v>
      </c>
      <c r="K134" s="18"/>
      <c r="L134" s="18"/>
      <c r="M134" s="18" t="n">
        <v>-2.6</v>
      </c>
      <c r="N134" s="18"/>
      <c r="O134" s="19" t="n">
        <f aca="false">SUM(L134:N134)</f>
        <v>-2.6</v>
      </c>
      <c r="P134" s="18"/>
      <c r="Q134" s="18" t="n">
        <v>-2.9</v>
      </c>
      <c r="R134" s="18" t="n">
        <v>-39</v>
      </c>
      <c r="S134" s="18"/>
      <c r="T134" s="19" t="n">
        <f aca="false">SUM(Q134:S134)</f>
        <v>-41.9</v>
      </c>
      <c r="U134" s="19"/>
      <c r="V134" s="18"/>
      <c r="W134" s="18"/>
      <c r="X134" s="19" t="n">
        <f aca="false">T134+O134+J134+V134</f>
        <v>-44.5</v>
      </c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</row>
    <row r="135" customFormat="false" ht="12.75" hidden="false" customHeight="false" outlineLevel="0" collapsed="false">
      <c r="B135" s="3"/>
      <c r="C135" s="3"/>
      <c r="E135" s="28" t="s">
        <v>96</v>
      </c>
      <c r="F135" s="28"/>
      <c r="G135" s="18"/>
      <c r="H135" s="18"/>
      <c r="I135" s="18"/>
      <c r="J135" s="19" t="n">
        <f aca="false">SUM(G135:I135)</f>
        <v>0</v>
      </c>
      <c r="K135" s="18"/>
      <c r="L135" s="18"/>
      <c r="M135" s="18"/>
      <c r="N135" s="18"/>
      <c r="O135" s="19" t="n">
        <f aca="false">SUM(L135:N135)</f>
        <v>0</v>
      </c>
      <c r="P135" s="18"/>
      <c r="Q135" s="18" t="n">
        <v>67.8</v>
      </c>
      <c r="R135" s="18" t="n">
        <v>24</v>
      </c>
      <c r="S135" s="18"/>
      <c r="T135" s="19" t="n">
        <f aca="false">SUM(Q135:S135)</f>
        <v>91.8</v>
      </c>
      <c r="U135" s="19"/>
      <c r="V135" s="18"/>
      <c r="W135" s="18"/>
      <c r="X135" s="19" t="n">
        <f aca="false">T135+O135+J135+V135</f>
        <v>91.8</v>
      </c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</row>
    <row r="136" customFormat="false" ht="12.75" hidden="false" customHeight="false" outlineLevel="0" collapsed="false">
      <c r="B136" s="3"/>
      <c r="C136" s="3"/>
      <c r="E136" s="28" t="s">
        <v>97</v>
      </c>
      <c r="F136" s="28"/>
      <c r="G136" s="18"/>
      <c r="H136" s="18"/>
      <c r="I136" s="18"/>
      <c r="J136" s="19" t="n">
        <f aca="false">SUM(G136:I136)</f>
        <v>0</v>
      </c>
      <c r="K136" s="18"/>
      <c r="L136" s="18"/>
      <c r="M136" s="18"/>
      <c r="N136" s="18"/>
      <c r="O136" s="19" t="n">
        <f aca="false">SUM(L136:N136)</f>
        <v>0</v>
      </c>
      <c r="P136" s="18"/>
      <c r="Q136" s="18" t="n">
        <v>-0.2</v>
      </c>
      <c r="R136" s="18"/>
      <c r="S136" s="18" t="n">
        <v>-0.6</v>
      </c>
      <c r="T136" s="19" t="n">
        <f aca="false">SUM(Q136:S136)</f>
        <v>-0.8</v>
      </c>
      <c r="U136" s="19"/>
      <c r="V136" s="18" t="n">
        <v>-5.9</v>
      </c>
      <c r="W136" s="18"/>
      <c r="X136" s="19" t="n">
        <f aca="false">T136+O136+J136+V136</f>
        <v>-6.7</v>
      </c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</row>
    <row r="137" customFormat="false" ht="12.75" hidden="false" customHeight="false" outlineLevel="0" collapsed="false">
      <c r="B137" s="3"/>
      <c r="C137" s="3"/>
      <c r="E137" s="28" t="s">
        <v>98</v>
      </c>
      <c r="F137" s="28"/>
      <c r="G137" s="18"/>
      <c r="H137" s="18"/>
      <c r="I137" s="18"/>
      <c r="J137" s="19"/>
      <c r="K137" s="18"/>
      <c r="L137" s="18"/>
      <c r="M137" s="18"/>
      <c r="N137" s="18"/>
      <c r="O137" s="19"/>
      <c r="P137" s="18"/>
      <c r="Q137" s="18"/>
      <c r="R137" s="18"/>
      <c r="S137" s="18"/>
      <c r="T137" s="19" t="n">
        <f aca="false">SUM(Q137:S137)</f>
        <v>0</v>
      </c>
      <c r="U137" s="19"/>
      <c r="V137" s="18" t="n">
        <v>-0.2</v>
      </c>
      <c r="W137" s="18"/>
      <c r="X137" s="19" t="n">
        <f aca="false">T137+O137+J137+V137</f>
        <v>-0.2</v>
      </c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</row>
    <row r="138" customFormat="false" ht="12.75" hidden="false" customHeight="false" outlineLevel="0" collapsed="false">
      <c r="B138" s="3"/>
      <c r="C138" s="3"/>
      <c r="E138" s="32" t="s">
        <v>99</v>
      </c>
      <c r="F138" s="28"/>
      <c r="G138" s="18"/>
      <c r="H138" s="18"/>
      <c r="I138" s="18" t="n">
        <v>-4.3</v>
      </c>
      <c r="J138" s="19" t="n">
        <f aca="false">SUM(G138:I138)</f>
        <v>-4.3</v>
      </c>
      <c r="K138" s="18"/>
      <c r="L138" s="18"/>
      <c r="M138" s="18"/>
      <c r="N138" s="18"/>
      <c r="O138" s="19" t="n">
        <f aca="false">SUM(L138:N138)</f>
        <v>0</v>
      </c>
      <c r="P138" s="18"/>
      <c r="Q138" s="18"/>
      <c r="R138" s="18"/>
      <c r="S138" s="18"/>
      <c r="T138" s="19" t="n">
        <f aca="false">SUM(Q138:S138)</f>
        <v>0</v>
      </c>
      <c r="U138" s="19"/>
      <c r="V138" s="18"/>
      <c r="W138" s="18"/>
      <c r="X138" s="19" t="n">
        <f aca="false">T138+O138+J138+V138</f>
        <v>-4.3</v>
      </c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</row>
    <row r="139" customFormat="false" ht="12.75" hidden="false" customHeight="false" outlineLevel="0" collapsed="false">
      <c r="B139" s="3"/>
      <c r="C139" s="3"/>
      <c r="E139" s="1" t="s">
        <v>100</v>
      </c>
      <c r="F139" s="28"/>
      <c r="G139" s="18" t="n">
        <v>-4.1</v>
      </c>
      <c r="H139" s="18"/>
      <c r="I139" s="18"/>
      <c r="J139" s="19" t="n">
        <f aca="false">SUM(G139:I139)</f>
        <v>-4.1</v>
      </c>
      <c r="K139" s="18"/>
      <c r="L139" s="18"/>
      <c r="M139" s="18"/>
      <c r="N139" s="18"/>
      <c r="O139" s="19" t="n">
        <f aca="false">SUM(L139:N139)</f>
        <v>0</v>
      </c>
      <c r="P139" s="18"/>
      <c r="Q139" s="18"/>
      <c r="R139" s="18"/>
      <c r="S139" s="18"/>
      <c r="T139" s="19" t="n">
        <f aca="false">SUM(Q139:S139)</f>
        <v>0</v>
      </c>
      <c r="U139" s="19"/>
      <c r="V139" s="18" t="n">
        <v>-0.1</v>
      </c>
      <c r="W139" s="18"/>
      <c r="X139" s="19" t="n">
        <f aca="false">T139+O139+J139+V139</f>
        <v>-4.2</v>
      </c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</row>
    <row r="140" customFormat="false" ht="12.75" hidden="false" customHeight="false" outlineLevel="0" collapsed="false">
      <c r="B140" s="3"/>
      <c r="C140" s="3"/>
      <c r="E140" s="1" t="s">
        <v>101</v>
      </c>
      <c r="F140" s="28"/>
      <c r="G140" s="18" t="n">
        <f aca="false">-17.1-1.1</f>
        <v>-18.2</v>
      </c>
      <c r="H140" s="18"/>
      <c r="I140" s="18"/>
      <c r="J140" s="19" t="n">
        <f aca="false">SUM(G140:I140)</f>
        <v>-18.2</v>
      </c>
      <c r="K140" s="18"/>
      <c r="L140" s="18" t="n">
        <v>-15.9</v>
      </c>
      <c r="M140" s="18"/>
      <c r="N140" s="18"/>
      <c r="O140" s="19" t="n">
        <f aca="false">SUM(L140:N140)</f>
        <v>-15.9</v>
      </c>
      <c r="P140" s="18"/>
      <c r="Q140" s="18" t="n">
        <v>-13</v>
      </c>
      <c r="R140" s="18" t="n">
        <v>-86</v>
      </c>
      <c r="S140" s="18"/>
      <c r="T140" s="19" t="n">
        <f aca="false">SUM(Q140:S140)</f>
        <v>-99</v>
      </c>
      <c r="U140" s="19"/>
      <c r="V140" s="18"/>
      <c r="W140" s="18"/>
      <c r="X140" s="19" t="n">
        <f aca="false">T140+O140+J140+V140</f>
        <v>-133.1</v>
      </c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</row>
    <row r="141" customFormat="false" ht="12.75" hidden="false" customHeight="false" outlineLevel="0" collapsed="false">
      <c r="B141" s="3"/>
      <c r="C141" s="3"/>
      <c r="E141" s="32" t="s">
        <v>102</v>
      </c>
      <c r="F141" s="28"/>
      <c r="G141" s="18" t="n">
        <v>-0.9</v>
      </c>
      <c r="H141" s="18"/>
      <c r="I141" s="18"/>
      <c r="J141" s="19" t="n">
        <f aca="false">SUM(G141:I141)</f>
        <v>-0.9</v>
      </c>
      <c r="K141" s="18"/>
      <c r="L141" s="18"/>
      <c r="M141" s="18"/>
      <c r="N141" s="18"/>
      <c r="O141" s="19" t="n">
        <f aca="false">SUM(L141:N141)</f>
        <v>0</v>
      </c>
      <c r="P141" s="18"/>
      <c r="Q141" s="18"/>
      <c r="R141" s="18"/>
      <c r="S141" s="18"/>
      <c r="T141" s="19" t="n">
        <f aca="false">SUM(Q141:S141)</f>
        <v>0</v>
      </c>
      <c r="U141" s="19"/>
      <c r="V141" s="18"/>
      <c r="W141" s="18"/>
      <c r="X141" s="19" t="n">
        <f aca="false">T141+O141+J141+V141</f>
        <v>-0.9</v>
      </c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</row>
    <row r="142" customFormat="false" ht="12.75" hidden="false" customHeight="false" outlineLevel="0" collapsed="false">
      <c r="B142" s="3"/>
      <c r="C142" s="3"/>
      <c r="E142" s="32" t="s">
        <v>103</v>
      </c>
      <c r="F142" s="28"/>
      <c r="G142" s="18" t="n">
        <v>-44.8</v>
      </c>
      <c r="H142" s="18"/>
      <c r="I142" s="18"/>
      <c r="J142" s="19" t="n">
        <f aca="false">SUM(G142:I142)</f>
        <v>-44.8</v>
      </c>
      <c r="K142" s="18"/>
      <c r="L142" s="18"/>
      <c r="M142" s="18"/>
      <c r="N142" s="18"/>
      <c r="O142" s="19" t="n">
        <f aca="false">SUM(L142:N142)</f>
        <v>0</v>
      </c>
      <c r="P142" s="18"/>
      <c r="Q142" s="18"/>
      <c r="R142" s="18"/>
      <c r="S142" s="18"/>
      <c r="T142" s="19" t="n">
        <f aca="false">SUM(Q142:S142)</f>
        <v>0</v>
      </c>
      <c r="U142" s="19"/>
      <c r="V142" s="18"/>
      <c r="W142" s="18"/>
      <c r="X142" s="19" t="n">
        <f aca="false">T142+O142+J142+V142</f>
        <v>-44.8</v>
      </c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</row>
    <row r="143" customFormat="false" ht="12.75" hidden="false" customHeight="false" outlineLevel="0" collapsed="false">
      <c r="B143" s="3"/>
      <c r="C143" s="3"/>
      <c r="E143" s="32" t="s">
        <v>104</v>
      </c>
      <c r="F143" s="28"/>
      <c r="G143" s="18"/>
      <c r="H143" s="18"/>
      <c r="I143" s="18"/>
      <c r="J143" s="19" t="n">
        <f aca="false">SUM(G143:I143)</f>
        <v>0</v>
      </c>
      <c r="K143" s="18"/>
      <c r="L143" s="18" t="n">
        <v>0.1</v>
      </c>
      <c r="M143" s="18"/>
      <c r="N143" s="18"/>
      <c r="O143" s="19" t="n">
        <f aca="false">SUM(L143:N143)</f>
        <v>0.1</v>
      </c>
      <c r="P143" s="18"/>
      <c r="Q143" s="18"/>
      <c r="R143" s="18"/>
      <c r="S143" s="18"/>
      <c r="T143" s="19" t="n">
        <f aca="false">SUM(Q143:S143)</f>
        <v>0</v>
      </c>
      <c r="U143" s="19"/>
      <c r="V143" s="18"/>
      <c r="W143" s="18"/>
      <c r="X143" s="19" t="n">
        <f aca="false">T143+O143+J143+V143</f>
        <v>0.1</v>
      </c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</row>
    <row r="144" customFormat="false" ht="12.75" hidden="false" customHeight="false" outlineLevel="0" collapsed="false">
      <c r="B144" s="3"/>
      <c r="C144" s="3"/>
      <c r="E144" s="1" t="s">
        <v>105</v>
      </c>
      <c r="F144" s="28"/>
      <c r="G144" s="18"/>
      <c r="H144" s="18"/>
      <c r="I144" s="18"/>
      <c r="J144" s="19" t="n">
        <f aca="false">SUM(G144:I144)</f>
        <v>0</v>
      </c>
      <c r="K144" s="18"/>
      <c r="L144" s="18"/>
      <c r="M144" s="18"/>
      <c r="N144" s="18" t="n">
        <v>-3.7</v>
      </c>
      <c r="O144" s="19" t="n">
        <f aca="false">SUM(L144:N144)</f>
        <v>-3.7</v>
      </c>
      <c r="P144" s="18"/>
      <c r="Q144" s="18"/>
      <c r="R144" s="18"/>
      <c r="S144" s="18"/>
      <c r="T144" s="19" t="n">
        <f aca="false">SUM(Q144:S144)</f>
        <v>0</v>
      </c>
      <c r="U144" s="19"/>
      <c r="V144" s="18"/>
      <c r="W144" s="18"/>
      <c r="X144" s="19" t="n">
        <f aca="false">T144+O144+J144+V144</f>
        <v>-3.7</v>
      </c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</row>
    <row r="145" customFormat="false" ht="12.75" hidden="false" customHeight="false" outlineLevel="0" collapsed="false">
      <c r="B145" s="3"/>
      <c r="C145" s="3"/>
      <c r="E145" s="32" t="s">
        <v>106</v>
      </c>
      <c r="F145" s="28"/>
      <c r="G145" s="18"/>
      <c r="H145" s="18" t="n">
        <v>-2.5</v>
      </c>
      <c r="I145" s="18"/>
      <c r="J145" s="19" t="n">
        <f aca="false">SUM(G145:I145)</f>
        <v>-2.5</v>
      </c>
      <c r="K145" s="18"/>
      <c r="L145" s="18"/>
      <c r="M145" s="18"/>
      <c r="N145" s="18" t="n">
        <v>2.5</v>
      </c>
      <c r="O145" s="19" t="n">
        <f aca="false">SUM(L145:N145)</f>
        <v>2.5</v>
      </c>
      <c r="P145" s="18"/>
      <c r="Q145" s="18"/>
      <c r="R145" s="18"/>
      <c r="S145" s="18"/>
      <c r="T145" s="19" t="n">
        <f aca="false">SUM(Q145:S145)</f>
        <v>0</v>
      </c>
      <c r="U145" s="19"/>
      <c r="V145" s="18"/>
      <c r="W145" s="18"/>
      <c r="X145" s="19" t="n">
        <f aca="false">T145+O145+J145+V145</f>
        <v>0</v>
      </c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</row>
    <row r="146" customFormat="false" ht="12.75" hidden="false" customHeight="false" outlineLevel="0" collapsed="false">
      <c r="B146" s="3"/>
      <c r="C146" s="3"/>
      <c r="E146" s="32" t="s">
        <v>107</v>
      </c>
      <c r="F146" s="28"/>
      <c r="G146" s="18"/>
      <c r="H146" s="18"/>
      <c r="I146" s="18"/>
      <c r="J146" s="19" t="n">
        <f aca="false">SUM(G146:I146)</f>
        <v>0</v>
      </c>
      <c r="K146" s="18"/>
      <c r="L146" s="18"/>
      <c r="M146" s="18"/>
      <c r="N146" s="18"/>
      <c r="O146" s="19" t="n">
        <f aca="false">SUM(L146:N146)</f>
        <v>0</v>
      </c>
      <c r="P146" s="18"/>
      <c r="Q146" s="18"/>
      <c r="R146" s="18"/>
      <c r="S146" s="18"/>
      <c r="T146" s="19" t="n">
        <f aca="false">SUM(Q146:S146)</f>
        <v>0</v>
      </c>
      <c r="U146" s="19"/>
      <c r="V146" s="18"/>
      <c r="W146" s="18"/>
      <c r="X146" s="19" t="n">
        <f aca="false">T146+O146+J146+V146</f>
        <v>0</v>
      </c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</row>
    <row r="147" customFormat="false" ht="12.75" hidden="false" customHeight="false" outlineLevel="0" collapsed="false">
      <c r="B147" s="3"/>
      <c r="C147" s="3"/>
      <c r="E147" s="32" t="s">
        <v>108</v>
      </c>
      <c r="F147" s="28"/>
      <c r="G147" s="18"/>
      <c r="H147" s="18"/>
      <c r="I147" s="18"/>
      <c r="J147" s="19" t="n">
        <f aca="false">SUM(G147:I147)</f>
        <v>0</v>
      </c>
      <c r="K147" s="18"/>
      <c r="L147" s="18"/>
      <c r="M147" s="18"/>
      <c r="N147" s="18"/>
      <c r="O147" s="19" t="n">
        <f aca="false">SUM(L147:N147)</f>
        <v>0</v>
      </c>
      <c r="P147" s="18"/>
      <c r="Q147" s="18"/>
      <c r="R147" s="18" t="n">
        <v>142</v>
      </c>
      <c r="S147" s="18"/>
      <c r="T147" s="19" t="n">
        <f aca="false">SUM(Q147:S147)</f>
        <v>142</v>
      </c>
      <c r="U147" s="19"/>
      <c r="V147" s="18"/>
      <c r="W147" s="18"/>
      <c r="X147" s="19" t="n">
        <f aca="false">T147+O147+J147+V147</f>
        <v>142</v>
      </c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</row>
    <row r="148" customFormat="false" ht="12.75" hidden="false" customHeight="false" outlineLevel="0" collapsed="false">
      <c r="B148" s="3"/>
      <c r="C148" s="3"/>
      <c r="E148" s="32" t="s">
        <v>109</v>
      </c>
      <c r="F148" s="28"/>
      <c r="G148" s="18"/>
      <c r="H148" s="18" t="n">
        <v>-102.6</v>
      </c>
      <c r="I148" s="18"/>
      <c r="J148" s="19" t="n">
        <f aca="false">SUM(G148:I148)</f>
        <v>-102.6</v>
      </c>
      <c r="K148" s="18"/>
      <c r="L148" s="18"/>
      <c r="M148" s="18"/>
      <c r="N148" s="18" t="n">
        <v>161.1</v>
      </c>
      <c r="O148" s="19" t="n">
        <f aca="false">SUM(L148:N148)</f>
        <v>161.1</v>
      </c>
      <c r="P148" s="18"/>
      <c r="Q148" s="18" t="n">
        <v>-2</v>
      </c>
      <c r="R148" s="18"/>
      <c r="S148" s="18" t="n">
        <v>0.7</v>
      </c>
      <c r="T148" s="19" t="n">
        <f aca="false">SUM(Q148:S148)</f>
        <v>-1.3</v>
      </c>
      <c r="U148" s="19"/>
      <c r="V148" s="18"/>
      <c r="W148" s="18"/>
      <c r="X148" s="19" t="n">
        <f aca="false">T148+O148+J148+V148</f>
        <v>57.2</v>
      </c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</row>
    <row r="149" customFormat="false" ht="12.75" hidden="false" customHeight="false" outlineLevel="0" collapsed="false">
      <c r="B149" s="3"/>
      <c r="C149" s="3"/>
      <c r="E149" s="32" t="s">
        <v>110</v>
      </c>
      <c r="F149" s="28"/>
      <c r="G149" s="18" t="n">
        <v>-30.1</v>
      </c>
      <c r="H149" s="18"/>
      <c r="I149" s="18"/>
      <c r="J149" s="19" t="n">
        <f aca="false">SUM(G149:I149)</f>
        <v>-30.1</v>
      </c>
      <c r="K149" s="18"/>
      <c r="L149" s="18"/>
      <c r="M149" s="18"/>
      <c r="N149" s="18"/>
      <c r="O149" s="19" t="n">
        <f aca="false">SUM(L149:N149)</f>
        <v>0</v>
      </c>
      <c r="P149" s="18"/>
      <c r="Q149" s="18"/>
      <c r="R149" s="18"/>
      <c r="S149" s="18"/>
      <c r="T149" s="19" t="n">
        <f aca="false">SUM(Q149:S149)</f>
        <v>0</v>
      </c>
      <c r="U149" s="19"/>
      <c r="V149" s="18"/>
      <c r="W149" s="18"/>
      <c r="X149" s="19" t="n">
        <f aca="false">T149+O149+J149</f>
        <v>-30.1</v>
      </c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</row>
    <row r="150" customFormat="false" ht="12.75" hidden="false" customHeight="false" outlineLevel="0" collapsed="false">
      <c r="B150" s="3"/>
      <c r="C150" s="3"/>
      <c r="E150" s="32" t="s">
        <v>111</v>
      </c>
      <c r="F150" s="28"/>
      <c r="G150" s="18"/>
      <c r="H150" s="18"/>
      <c r="I150" s="18"/>
      <c r="J150" s="19" t="n">
        <f aca="false">SUM(G150:I150)</f>
        <v>0</v>
      </c>
      <c r="K150" s="18"/>
      <c r="L150" s="18"/>
      <c r="M150" s="18"/>
      <c r="N150" s="18"/>
      <c r="O150" s="19" t="n">
        <f aca="false">SUM(L150:N150)</f>
        <v>0</v>
      </c>
      <c r="P150" s="18"/>
      <c r="Q150" s="18" t="n">
        <v>-0.2</v>
      </c>
      <c r="R150" s="18"/>
      <c r="S150" s="18"/>
      <c r="T150" s="19" t="n">
        <f aca="false">SUM(Q150:S150)</f>
        <v>-0.2</v>
      </c>
      <c r="U150" s="19"/>
      <c r="V150" s="18"/>
      <c r="W150" s="18"/>
      <c r="X150" s="19" t="n">
        <f aca="false">T150+O150+J150</f>
        <v>-0.2</v>
      </c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</row>
    <row r="151" customFormat="false" ht="12.75" hidden="false" customHeight="false" outlineLevel="0" collapsed="false">
      <c r="B151" s="3"/>
      <c r="C151" s="3"/>
      <c r="E151" s="1" t="s">
        <v>112</v>
      </c>
      <c r="F151" s="28"/>
      <c r="G151" s="18"/>
      <c r="H151" s="18"/>
      <c r="I151" s="18" t="n">
        <v>0.8</v>
      </c>
      <c r="J151" s="19" t="n">
        <f aca="false">SUM(G151:I151)</f>
        <v>0.8</v>
      </c>
      <c r="K151" s="18"/>
      <c r="L151" s="18" t="n">
        <v>-0.2</v>
      </c>
      <c r="M151" s="18"/>
      <c r="N151" s="18"/>
      <c r="O151" s="19" t="n">
        <f aca="false">SUM(L151:N151)</f>
        <v>-0.2</v>
      </c>
      <c r="P151" s="18"/>
      <c r="Q151" s="18"/>
      <c r="R151" s="18"/>
      <c r="S151" s="18" t="n">
        <v>0.7</v>
      </c>
      <c r="T151" s="19" t="n">
        <f aca="false">SUM(Q151:S151)</f>
        <v>0.7</v>
      </c>
      <c r="U151" s="19"/>
      <c r="V151" s="18" t="n">
        <v>-0.4</v>
      </c>
      <c r="W151" s="18"/>
      <c r="X151" s="19" t="n">
        <f aca="false">T151+O151+J151</f>
        <v>1.3</v>
      </c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</row>
    <row r="152" customFormat="false" ht="12.75" hidden="false" customHeight="false" outlineLevel="0" collapsed="false">
      <c r="B152" s="3"/>
      <c r="C152" s="3"/>
      <c r="E152" s="1" t="s">
        <v>113</v>
      </c>
      <c r="F152" s="28"/>
      <c r="G152" s="18"/>
      <c r="H152" s="18"/>
      <c r="I152" s="18"/>
      <c r="J152" s="19" t="n">
        <f aca="false">SUM(G152:I152)</f>
        <v>0</v>
      </c>
      <c r="K152" s="18"/>
      <c r="L152" s="18" t="n">
        <v>-0.2</v>
      </c>
      <c r="M152" s="18"/>
      <c r="N152" s="18"/>
      <c r="O152" s="19" t="n">
        <f aca="false">SUM(L152:N152)</f>
        <v>-0.2</v>
      </c>
      <c r="P152" s="18"/>
      <c r="Q152" s="18"/>
      <c r="R152" s="18"/>
      <c r="S152" s="18"/>
      <c r="T152" s="19" t="n">
        <f aca="false">SUM(Q152:S152)</f>
        <v>0</v>
      </c>
      <c r="U152" s="19"/>
      <c r="V152" s="18"/>
      <c r="W152" s="18"/>
      <c r="X152" s="19" t="n">
        <f aca="false">T152+O152+J152</f>
        <v>-0.2</v>
      </c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</row>
    <row r="153" customFormat="false" ht="12.75" hidden="false" customHeight="false" outlineLevel="0" collapsed="false">
      <c r="B153" s="3"/>
      <c r="C153" s="3"/>
      <c r="E153" s="32" t="s">
        <v>114</v>
      </c>
      <c r="F153" s="28"/>
      <c r="G153" s="18"/>
      <c r="H153" s="18"/>
      <c r="I153" s="18"/>
      <c r="J153" s="19" t="n">
        <f aca="false">SUM(G153:I153)</f>
        <v>0</v>
      </c>
      <c r="K153" s="18"/>
      <c r="L153" s="18"/>
      <c r="M153" s="18"/>
      <c r="N153" s="18"/>
      <c r="O153" s="19" t="n">
        <f aca="false">SUM(L153:N153)</f>
        <v>0</v>
      </c>
      <c r="P153" s="18"/>
      <c r="Q153" s="18"/>
      <c r="R153" s="18"/>
      <c r="S153" s="18"/>
      <c r="T153" s="19" t="n">
        <f aca="false">SUM(Q153:S153)</f>
        <v>0</v>
      </c>
      <c r="U153" s="19"/>
      <c r="V153" s="18"/>
      <c r="W153" s="18"/>
      <c r="X153" s="19" t="n">
        <f aca="false">T153+O153+J153</f>
        <v>0</v>
      </c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</row>
    <row r="154" customFormat="false" ht="12.75" hidden="false" customHeight="false" outlineLevel="0" collapsed="false">
      <c r="B154" s="3"/>
      <c r="C154" s="3"/>
      <c r="E154" s="32" t="s">
        <v>115</v>
      </c>
      <c r="F154" s="28"/>
      <c r="G154" s="18" t="n">
        <v>0.9</v>
      </c>
      <c r="H154" s="18" t="n">
        <v>1.4</v>
      </c>
      <c r="I154" s="18" t="n">
        <v>-1.7</v>
      </c>
      <c r="J154" s="19" t="n">
        <f aca="false">SUM(G154:I154)</f>
        <v>0.6</v>
      </c>
      <c r="K154" s="18"/>
      <c r="L154" s="18" t="n">
        <v>-7.4</v>
      </c>
      <c r="M154" s="18"/>
      <c r="N154" s="18"/>
      <c r="O154" s="19" t="n">
        <f aca="false">SUM(L154:N154)</f>
        <v>-7.4</v>
      </c>
      <c r="P154" s="18"/>
      <c r="Q154" s="18" t="n">
        <v>-0.1</v>
      </c>
      <c r="R154" s="18" t="n">
        <v>-0.3</v>
      </c>
      <c r="S154" s="18"/>
      <c r="T154" s="19" t="n">
        <f aca="false">SUM(Q154:S154)</f>
        <v>-0.4</v>
      </c>
      <c r="U154" s="19"/>
      <c r="V154" s="18"/>
      <c r="W154" s="18"/>
      <c r="X154" s="19" t="n">
        <f aca="false">T154+O154+J154</f>
        <v>-7.2</v>
      </c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</row>
    <row r="155" customFormat="false" ht="12.75" hidden="false" customHeight="false" outlineLevel="0" collapsed="false">
      <c r="B155" s="3"/>
      <c r="C155" s="3"/>
      <c r="E155" s="32" t="s">
        <v>116</v>
      </c>
      <c r="F155" s="28"/>
      <c r="G155" s="18"/>
      <c r="H155" s="18"/>
      <c r="I155" s="18"/>
      <c r="J155" s="19" t="n">
        <f aca="false">SUM(G155:I155)</f>
        <v>0</v>
      </c>
      <c r="K155" s="18"/>
      <c r="L155" s="18"/>
      <c r="M155" s="18" t="n">
        <v>7.4</v>
      </c>
      <c r="N155" s="18"/>
      <c r="O155" s="19" t="n">
        <f aca="false">SUM(L155:N155)</f>
        <v>7.4</v>
      </c>
      <c r="P155" s="18"/>
      <c r="Q155" s="18"/>
      <c r="R155" s="18"/>
      <c r="S155" s="18"/>
      <c r="T155" s="19" t="n">
        <f aca="false">SUM(Q155:S155)</f>
        <v>0</v>
      </c>
      <c r="U155" s="19"/>
      <c r="V155" s="18"/>
      <c r="W155" s="18"/>
      <c r="X155" s="19" t="n">
        <f aca="false">T155+O155+J155</f>
        <v>7.4</v>
      </c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</row>
    <row r="156" customFormat="false" ht="12.75" hidden="false" customHeight="false" outlineLevel="0" collapsed="false">
      <c r="B156" s="3"/>
      <c r="C156" s="3"/>
      <c r="E156" s="28" t="s">
        <v>117</v>
      </c>
      <c r="F156" s="28"/>
      <c r="G156" s="18" t="n">
        <v>-0.4</v>
      </c>
      <c r="H156" s="18" t="n">
        <v>-0.4</v>
      </c>
      <c r="I156" s="18"/>
      <c r="J156" s="19" t="n">
        <f aca="false">SUM(G156:I156)</f>
        <v>-0.8</v>
      </c>
      <c r="K156" s="18"/>
      <c r="L156" s="18" t="n">
        <v>-5.3</v>
      </c>
      <c r="M156" s="18"/>
      <c r="N156" s="18"/>
      <c r="O156" s="19" t="n">
        <f aca="false">SUM(L156:N156)</f>
        <v>-5.3</v>
      </c>
      <c r="P156" s="18"/>
      <c r="Q156" s="18" t="n">
        <v>-0.2</v>
      </c>
      <c r="R156" s="18"/>
      <c r="S156" s="18"/>
      <c r="T156" s="19" t="n">
        <f aca="false">SUM(Q156:S156)</f>
        <v>-0.2</v>
      </c>
      <c r="U156" s="19"/>
      <c r="V156" s="18" t="n">
        <v>-0.2</v>
      </c>
      <c r="W156" s="18"/>
      <c r="X156" s="19" t="n">
        <f aca="false">T156+O156+J156</f>
        <v>-6.3</v>
      </c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</row>
    <row r="157" customFormat="false" ht="12.75" hidden="false" customHeight="false" outlineLevel="0" collapsed="false">
      <c r="B157" s="3"/>
      <c r="C157" s="3"/>
      <c r="E157" s="28" t="s">
        <v>118</v>
      </c>
      <c r="F157" s="28"/>
      <c r="G157" s="18"/>
      <c r="H157" s="18" t="n">
        <v>-0.4</v>
      </c>
      <c r="I157" s="18" t="n">
        <v>-0.3</v>
      </c>
      <c r="J157" s="19" t="n">
        <f aca="false">SUM(G157:I157)</f>
        <v>-0.7</v>
      </c>
      <c r="K157" s="18"/>
      <c r="L157" s="18" t="n">
        <v>0.1</v>
      </c>
      <c r="M157" s="18"/>
      <c r="N157" s="18" t="n">
        <v>-3.2</v>
      </c>
      <c r="O157" s="19" t="n">
        <f aca="false">SUM(L157:N157)</f>
        <v>-3.1</v>
      </c>
      <c r="P157" s="18"/>
      <c r="Q157" s="18"/>
      <c r="R157" s="18"/>
      <c r="S157" s="18" t="n">
        <v>-1.9</v>
      </c>
      <c r="T157" s="19" t="n">
        <f aca="false">SUM(Q157:S157)</f>
        <v>-1.9</v>
      </c>
      <c r="U157" s="19"/>
      <c r="V157" s="18" t="n">
        <v>0.1</v>
      </c>
      <c r="W157" s="18"/>
      <c r="X157" s="19" t="n">
        <f aca="false">T157+O157+J157+V157-0.6</f>
        <v>-6.2</v>
      </c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</row>
    <row r="158" customFormat="false" ht="12.75" hidden="false" customHeight="false" outlineLevel="0" collapsed="false">
      <c r="B158" s="3"/>
      <c r="C158" s="3"/>
      <c r="D158" s="1" t="s">
        <v>119</v>
      </c>
      <c r="E158" s="28"/>
      <c r="F158" s="28"/>
      <c r="G158" s="24" t="n">
        <f aca="false">SUM(G99:G157)</f>
        <v>-131.3</v>
      </c>
      <c r="H158" s="24" t="n">
        <f aca="false">SUM(H99:H157)</f>
        <v>-108.9</v>
      </c>
      <c r="I158" s="24" t="n">
        <f aca="false">SUM(I99:I157)</f>
        <v>-2.7</v>
      </c>
      <c r="J158" s="25" t="n">
        <f aca="false">SUM(J107:J157)</f>
        <v>-246.4</v>
      </c>
      <c r="K158" s="18"/>
      <c r="L158" s="24" t="n">
        <f aca="false">SUM(L99:L157)</f>
        <v>-33.5</v>
      </c>
      <c r="M158" s="24" t="n">
        <f aca="false">SUM(M107:M157)</f>
        <v>-189.1</v>
      </c>
      <c r="N158" s="24" t="n">
        <f aca="false">SUM(N107:N157)</f>
        <v>158.7</v>
      </c>
      <c r="O158" s="25" t="n">
        <f aca="false">SUM(O107:O157)</f>
        <v>-59.3</v>
      </c>
      <c r="P158" s="18"/>
      <c r="Q158" s="24" t="n">
        <f aca="false">SUM(Q99:Q157)</f>
        <v>40.9</v>
      </c>
      <c r="R158" s="24" t="n">
        <f aca="false">SUM(R107:R157)</f>
        <v>-48.1</v>
      </c>
      <c r="S158" s="24" t="n">
        <f aca="false">SUM(S99:S157)</f>
        <v>-6.1</v>
      </c>
      <c r="T158" s="25" t="n">
        <f aca="false">SUM(T107:T157)</f>
        <v>-8.9</v>
      </c>
      <c r="U158" s="26"/>
      <c r="V158" s="24" t="n">
        <f aca="false">SUM(V100:V157)</f>
        <v>-18.6</v>
      </c>
      <c r="W158" s="18"/>
      <c r="X158" s="25" t="n">
        <f aca="false">SUM(X100:X157)</f>
        <v>-338.7</v>
      </c>
      <c r="Y158" s="18" t="n">
        <f aca="false">T158+O158+J158</f>
        <v>-314.6</v>
      </c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</row>
    <row r="159" customFormat="false" ht="12.75" hidden="false" customHeight="false" outlineLevel="0" collapsed="false">
      <c r="B159" s="3"/>
      <c r="C159" s="3"/>
      <c r="E159" s="28"/>
      <c r="F159" s="28"/>
      <c r="G159" s="18"/>
      <c r="H159" s="18"/>
      <c r="I159" s="18"/>
      <c r="J159" s="19"/>
      <c r="K159" s="18"/>
      <c r="L159" s="18"/>
      <c r="M159" s="18"/>
      <c r="N159" s="18"/>
      <c r="O159" s="19"/>
      <c r="P159" s="18"/>
      <c r="Q159" s="18"/>
      <c r="R159" s="18"/>
      <c r="S159" s="18"/>
      <c r="T159" s="19"/>
      <c r="U159" s="19"/>
      <c r="V159" s="18"/>
      <c r="W159" s="18"/>
      <c r="X159" s="19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</row>
    <row r="160" customFormat="false" ht="12.75" hidden="false" customHeight="false" outlineLevel="0" collapsed="false">
      <c r="B160" s="3"/>
      <c r="C160" s="3"/>
      <c r="D160" s="1" t="s">
        <v>120</v>
      </c>
      <c r="E160" s="28"/>
      <c r="F160" s="28"/>
      <c r="G160" s="18" t="n">
        <v>-9.8</v>
      </c>
      <c r="H160" s="18" t="n">
        <v>1.6</v>
      </c>
      <c r="I160" s="18" t="n">
        <v>1.7</v>
      </c>
      <c r="J160" s="19" t="n">
        <f aca="false">SUM(G160:I160)</f>
        <v>-6.5</v>
      </c>
      <c r="K160" s="18"/>
      <c r="L160" s="18" t="n">
        <v>11.6</v>
      </c>
      <c r="M160" s="18" t="n">
        <v>-6.7</v>
      </c>
      <c r="N160" s="18" t="n">
        <v>-7.6</v>
      </c>
      <c r="O160" s="19" t="n">
        <f aca="false">SUM(L160:N160)</f>
        <v>-2.7</v>
      </c>
      <c r="P160" s="18"/>
      <c r="Q160" s="18" t="n">
        <v>-4.8</v>
      </c>
      <c r="R160" s="18" t="n">
        <v>-2.9</v>
      </c>
      <c r="S160" s="18" t="n">
        <v>-1.6</v>
      </c>
      <c r="T160" s="19" t="n">
        <f aca="false">SUM(Q160:S160)</f>
        <v>-9.3</v>
      </c>
      <c r="U160" s="19"/>
      <c r="V160" s="18" t="n">
        <v>-1.9</v>
      </c>
      <c r="W160" s="18"/>
      <c r="X160" s="19" t="n">
        <f aca="false">T160+O160+J160+V160</f>
        <v>-20.4</v>
      </c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</row>
    <row r="161" customFormat="false" ht="12.75" hidden="false" customHeight="false" outlineLevel="0" collapsed="false">
      <c r="B161" s="3"/>
      <c r="C161" s="3"/>
      <c r="D161" s="1" t="s">
        <v>121</v>
      </c>
      <c r="E161" s="28"/>
      <c r="F161" s="28"/>
      <c r="G161" s="18" t="n">
        <v>0</v>
      </c>
      <c r="H161" s="18" t="n">
        <v>-39.2</v>
      </c>
      <c r="I161" s="18" t="n">
        <v>0</v>
      </c>
      <c r="J161" s="19" t="n">
        <f aca="false">SUM(G161:I161)</f>
        <v>-39.2</v>
      </c>
      <c r="K161" s="18"/>
      <c r="L161" s="18" t="n">
        <v>-4.7</v>
      </c>
      <c r="M161" s="18" t="n">
        <v>0</v>
      </c>
      <c r="N161" s="18" t="n">
        <v>-1.5</v>
      </c>
      <c r="O161" s="19" t="n">
        <f aca="false">SUM(L161:N161)</f>
        <v>-6.2</v>
      </c>
      <c r="P161" s="18"/>
      <c r="Q161" s="18" t="n">
        <v>-3.2</v>
      </c>
      <c r="R161" s="18" t="n">
        <v>-3.3</v>
      </c>
      <c r="S161" s="18" t="n">
        <v>-3.2</v>
      </c>
      <c r="T161" s="19" t="n">
        <f aca="false">SUM(Q161:S161)</f>
        <v>-9.7</v>
      </c>
      <c r="U161" s="19"/>
      <c r="V161" s="18" t="n">
        <v>-1.3</v>
      </c>
      <c r="W161" s="18"/>
      <c r="X161" s="19" t="n">
        <f aca="false">T161+O161+J161+V161+0.1</f>
        <v>-56.3</v>
      </c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</row>
    <row r="162" customFormat="false" ht="12.75" hidden="false" customHeight="false" outlineLevel="0" collapsed="false">
      <c r="B162" s="3"/>
      <c r="C162" s="3"/>
      <c r="D162" s="1" t="s">
        <v>122</v>
      </c>
      <c r="E162" s="28"/>
      <c r="F162" s="28"/>
      <c r="G162" s="18"/>
      <c r="H162" s="18"/>
      <c r="I162" s="18"/>
      <c r="J162" s="19"/>
      <c r="K162" s="18"/>
      <c r="L162" s="18"/>
      <c r="M162" s="18"/>
      <c r="N162" s="18"/>
      <c r="O162" s="19"/>
      <c r="P162" s="18"/>
      <c r="Q162" s="18"/>
      <c r="R162" s="18"/>
      <c r="S162" s="18" t="n">
        <v>226</v>
      </c>
      <c r="T162" s="19" t="n">
        <f aca="false">SUM(Q162:S162)</f>
        <v>226</v>
      </c>
      <c r="U162" s="19"/>
      <c r="V162" s="18" t="n">
        <v>-60</v>
      </c>
      <c r="W162" s="18"/>
      <c r="X162" s="19" t="n">
        <f aca="false">T162+O162+J162+V162</f>
        <v>166</v>
      </c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</row>
    <row r="163" customFormat="false" ht="12.75" hidden="false" customHeight="false" outlineLevel="0" collapsed="false">
      <c r="B163" s="3"/>
      <c r="C163" s="3"/>
      <c r="D163" s="1" t="s">
        <v>123</v>
      </c>
      <c r="E163" s="28"/>
      <c r="F163" s="28"/>
      <c r="G163" s="24" t="n">
        <f aca="false">SUM(G160:G161)</f>
        <v>-9.8</v>
      </c>
      <c r="H163" s="24" t="n">
        <f aca="false">SUM(H160:H161)</f>
        <v>-37.6</v>
      </c>
      <c r="I163" s="24" t="n">
        <f aca="false">SUM(I160:I161)</f>
        <v>1.7</v>
      </c>
      <c r="J163" s="25" t="n">
        <f aca="false">SUM(J160:J161)</f>
        <v>-45.7</v>
      </c>
      <c r="K163" s="18"/>
      <c r="L163" s="24" t="n">
        <f aca="false">SUM(L160:L161)</f>
        <v>6.9</v>
      </c>
      <c r="M163" s="24" t="n">
        <f aca="false">SUM(M160:M161)</f>
        <v>-6.7</v>
      </c>
      <c r="N163" s="24" t="n">
        <f aca="false">SUM(N160:N161)</f>
        <v>-9.1</v>
      </c>
      <c r="O163" s="25" t="n">
        <f aca="false">SUM(O160:O161)</f>
        <v>-8.9</v>
      </c>
      <c r="P163" s="18"/>
      <c r="Q163" s="24" t="n">
        <f aca="false">SUM(Q160:Q161)</f>
        <v>-8</v>
      </c>
      <c r="R163" s="24" t="n">
        <f aca="false">SUM(R160:R161)</f>
        <v>-6.2</v>
      </c>
      <c r="S163" s="24" t="n">
        <f aca="false">SUM(S160:S162)</f>
        <v>221.2</v>
      </c>
      <c r="T163" s="25" t="n">
        <f aca="false">SUM(T160:T162)</f>
        <v>207</v>
      </c>
      <c r="U163" s="26"/>
      <c r="V163" s="24" t="n">
        <f aca="false">SUM(V160:V162)</f>
        <v>-63.2</v>
      </c>
      <c r="W163" s="18"/>
      <c r="X163" s="25" t="n">
        <f aca="false">SUM(X160:X162)</f>
        <v>89.3</v>
      </c>
      <c r="Y163" s="18" t="n">
        <f aca="false">T163+O163+J163</f>
        <v>152.4</v>
      </c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</row>
    <row r="164" customFormat="false" ht="12.75" hidden="false" customHeight="false" outlineLevel="0" collapsed="false">
      <c r="B164" s="3"/>
      <c r="C164" s="3"/>
      <c r="E164" s="28"/>
      <c r="F164" s="28"/>
      <c r="G164" s="18"/>
      <c r="H164" s="18"/>
      <c r="I164" s="18"/>
      <c r="J164" s="19"/>
      <c r="K164" s="18"/>
      <c r="L164" s="18"/>
      <c r="M164" s="18"/>
      <c r="N164" s="18"/>
      <c r="O164" s="19"/>
      <c r="P164" s="18"/>
      <c r="Q164" s="18"/>
      <c r="R164" s="18"/>
      <c r="S164" s="18"/>
      <c r="T164" s="19"/>
      <c r="U164" s="19"/>
      <c r="V164" s="18"/>
      <c r="W164" s="18"/>
      <c r="X164" s="19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</row>
    <row r="165" customFormat="false" ht="12.75" hidden="false" customHeight="false" outlineLevel="0" collapsed="false">
      <c r="A165" s="3"/>
      <c r="B165" s="3"/>
      <c r="C165" s="3" t="s">
        <v>124</v>
      </c>
      <c r="D165" s="3"/>
      <c r="E165" s="33"/>
      <c r="F165" s="33"/>
      <c r="G165" s="19" t="n">
        <f aca="false">G163+G158+G96+G72+G65</f>
        <v>1173</v>
      </c>
      <c r="H165" s="19" t="n">
        <f aca="false">H163+H158+H96+H72+H65</f>
        <v>-87.2999999999997</v>
      </c>
      <c r="I165" s="19" t="n">
        <f aca="false">I163+I158+I96+I72+I65</f>
        <v>-142.9</v>
      </c>
      <c r="J165" s="19" t="n">
        <f aca="false">SUM(G165:I165)</f>
        <v>942.800000000002</v>
      </c>
      <c r="K165" s="19"/>
      <c r="L165" s="19" t="n">
        <f aca="false">L163+L158+L96+L72+L65</f>
        <v>-618.6</v>
      </c>
      <c r="M165" s="19" t="n">
        <f aca="false">M163+M158+M96+M72+M65</f>
        <v>187</v>
      </c>
      <c r="N165" s="19" t="n">
        <f aca="false">N163+N158+N96+N72+N65</f>
        <v>-705.7</v>
      </c>
      <c r="O165" s="19" t="n">
        <f aca="false">SUM(L165:N165)</f>
        <v>-1137.3</v>
      </c>
      <c r="P165" s="19"/>
      <c r="Q165" s="19" t="n">
        <f aca="false">Q163+Q158+Q96+Q72+Q65</f>
        <v>-81.0000000000001</v>
      </c>
      <c r="R165" s="19" t="n">
        <f aca="false">R163+R158+R96+R72+R65</f>
        <v>-106.9</v>
      </c>
      <c r="S165" s="19" t="n">
        <f aca="false">S163+S158+S96+S72+S65</f>
        <v>1235.2</v>
      </c>
      <c r="T165" s="19" t="n">
        <f aca="false">T163+T158+T96+T72+T65</f>
        <v>1051.8</v>
      </c>
      <c r="U165" s="19"/>
      <c r="V165" s="19" t="n">
        <f aca="false">V163+V158+V96+V72+V65</f>
        <v>-682.7</v>
      </c>
      <c r="W165" s="19"/>
      <c r="X165" s="19" t="n">
        <f aca="false">T165+O165+J165+V165</f>
        <v>174.600000000004</v>
      </c>
      <c r="Y165" s="19" t="n">
        <f aca="false">SUM(Y65:Y164)</f>
        <v>858.400000000004</v>
      </c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  <c r="IV165" s="3"/>
      <c r="IW165" s="3"/>
    </row>
    <row r="166" customFormat="false" ht="12.75" hidden="false" customHeight="false" outlineLevel="0" collapsed="false">
      <c r="B166" s="3"/>
      <c r="C166" s="3"/>
      <c r="E166" s="28"/>
      <c r="F166" s="28"/>
      <c r="G166" s="18"/>
      <c r="H166" s="18"/>
      <c r="I166" s="18"/>
      <c r="J166" s="19"/>
      <c r="K166" s="18"/>
      <c r="L166" s="18"/>
      <c r="M166" s="18"/>
      <c r="N166" s="18"/>
      <c r="O166" s="19"/>
      <c r="P166" s="18"/>
      <c r="Q166" s="18"/>
      <c r="R166" s="18"/>
      <c r="S166" s="18"/>
      <c r="T166" s="19"/>
      <c r="U166" s="19"/>
      <c r="V166" s="18"/>
      <c r="W166" s="18"/>
      <c r="X166" s="19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</row>
    <row r="167" customFormat="false" ht="12.75" hidden="false" customHeight="false" outlineLevel="0" collapsed="false">
      <c r="B167" s="3"/>
      <c r="C167" s="3" t="s">
        <v>125</v>
      </c>
      <c r="E167" s="28"/>
      <c r="F167" s="28"/>
      <c r="G167" s="18"/>
      <c r="H167" s="18"/>
      <c r="I167" s="18"/>
      <c r="J167" s="19"/>
      <c r="K167" s="18"/>
      <c r="L167" s="18"/>
      <c r="M167" s="18"/>
      <c r="N167" s="18"/>
      <c r="O167" s="19"/>
      <c r="P167" s="18"/>
      <c r="Q167" s="18"/>
      <c r="R167" s="18"/>
      <c r="S167" s="18"/>
      <c r="T167" s="19"/>
      <c r="U167" s="19"/>
      <c r="V167" s="18"/>
      <c r="W167" s="18"/>
      <c r="X167" s="19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</row>
    <row r="168" customFormat="false" ht="12.75" hidden="false" customHeight="false" outlineLevel="0" collapsed="false">
      <c r="B168" s="3"/>
      <c r="C168" s="3"/>
      <c r="D168" s="1" t="s">
        <v>126</v>
      </c>
      <c r="E168" s="28"/>
      <c r="F168" s="28"/>
      <c r="G168" s="18"/>
      <c r="H168" s="18"/>
      <c r="I168" s="18"/>
      <c r="J168" s="19"/>
      <c r="K168" s="18"/>
      <c r="L168" s="18"/>
      <c r="M168" s="18"/>
      <c r="N168" s="18"/>
      <c r="O168" s="19"/>
      <c r="P168" s="18"/>
      <c r="Q168" s="18"/>
      <c r="R168" s="18"/>
      <c r="S168" s="18"/>
      <c r="T168" s="19"/>
      <c r="U168" s="19"/>
      <c r="V168" s="18"/>
      <c r="W168" s="18"/>
      <c r="X168" s="19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</row>
    <row r="169" customFormat="false" ht="12.75" hidden="false" customHeight="false" outlineLevel="0" collapsed="false">
      <c r="B169" s="3"/>
      <c r="C169" s="3"/>
      <c r="D169" s="3" t="s">
        <v>127</v>
      </c>
      <c r="E169" s="28"/>
      <c r="F169" s="28"/>
      <c r="G169" s="18"/>
      <c r="H169" s="18"/>
      <c r="I169" s="18"/>
      <c r="J169" s="19"/>
      <c r="K169" s="18"/>
      <c r="L169" s="18"/>
      <c r="M169" s="18"/>
      <c r="N169" s="18"/>
      <c r="O169" s="19"/>
      <c r="P169" s="18"/>
      <c r="Q169" s="18"/>
      <c r="R169" s="18"/>
      <c r="S169" s="18"/>
      <c r="T169" s="19"/>
      <c r="U169" s="19"/>
      <c r="V169" s="18"/>
      <c r="W169" s="18"/>
      <c r="X169" s="19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</row>
    <row r="170" customFormat="false" ht="12.75" hidden="false" customHeight="false" outlineLevel="0" collapsed="false">
      <c r="B170" s="3"/>
      <c r="C170" s="3"/>
      <c r="D170" s="3"/>
      <c r="E170" s="28" t="s">
        <v>128</v>
      </c>
      <c r="F170" s="28"/>
      <c r="G170" s="18"/>
      <c r="H170" s="18"/>
      <c r="I170" s="18"/>
      <c r="J170" s="19"/>
      <c r="K170" s="18"/>
      <c r="L170" s="18"/>
      <c r="N170" s="18" t="n">
        <v>352.5</v>
      </c>
      <c r="O170" s="19" t="n">
        <f aca="false">SUM(L170:N170)</f>
        <v>352.5</v>
      </c>
      <c r="P170" s="18"/>
      <c r="Q170" s="18" t="n">
        <v>0</v>
      </c>
      <c r="R170" s="18" t="n">
        <v>0</v>
      </c>
      <c r="S170" s="18" t="n">
        <v>0</v>
      </c>
      <c r="T170" s="19" t="n">
        <f aca="false">SUM(Q170:S170)</f>
        <v>0</v>
      </c>
      <c r="U170" s="19"/>
      <c r="V170" s="18" t="n">
        <v>0</v>
      </c>
      <c r="W170" s="18"/>
      <c r="X170" s="19" t="n">
        <f aca="false">T170+O170+J170</f>
        <v>352.5</v>
      </c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</row>
    <row r="171" customFormat="false" ht="12.75" hidden="true" customHeight="false" outlineLevel="0" collapsed="false">
      <c r="B171" s="3"/>
      <c r="C171" s="3"/>
      <c r="D171" s="3"/>
      <c r="E171" s="28" t="s">
        <v>129</v>
      </c>
      <c r="F171" s="28"/>
      <c r="G171" s="18"/>
      <c r="H171" s="18"/>
      <c r="I171" s="18"/>
      <c r="J171" s="19"/>
      <c r="K171" s="18"/>
      <c r="L171" s="18"/>
      <c r="N171" s="18"/>
      <c r="O171" s="19"/>
      <c r="P171" s="18"/>
      <c r="Q171" s="18"/>
      <c r="R171" s="18"/>
      <c r="S171" s="18"/>
      <c r="T171" s="19"/>
      <c r="U171" s="19"/>
      <c r="V171" s="18"/>
      <c r="W171" s="18"/>
      <c r="X171" s="19" t="n">
        <f aca="false">T171+O171+J171</f>
        <v>0</v>
      </c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</row>
    <row r="172" customFormat="false" ht="12.75" hidden="true" customHeight="false" outlineLevel="0" collapsed="false">
      <c r="B172" s="3"/>
      <c r="C172" s="3"/>
      <c r="D172" s="3"/>
      <c r="E172" s="28" t="s">
        <v>130</v>
      </c>
      <c r="F172" s="28"/>
      <c r="G172" s="18"/>
      <c r="H172" s="18"/>
      <c r="I172" s="18"/>
      <c r="J172" s="19"/>
      <c r="K172" s="18"/>
      <c r="L172" s="18"/>
      <c r="N172" s="18"/>
      <c r="O172" s="19"/>
      <c r="P172" s="18"/>
      <c r="Q172" s="18"/>
      <c r="R172" s="18"/>
      <c r="S172" s="18"/>
      <c r="T172" s="19"/>
      <c r="U172" s="19"/>
      <c r="V172" s="18"/>
      <c r="W172" s="18"/>
      <c r="X172" s="19" t="n">
        <f aca="false">T172+O172+J172</f>
        <v>0</v>
      </c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</row>
    <row r="173" customFormat="false" ht="12.75" hidden="true" customHeight="false" outlineLevel="0" collapsed="false">
      <c r="B173" s="3"/>
      <c r="C173" s="3"/>
      <c r="D173" s="3"/>
      <c r="E173" s="28" t="s">
        <v>131</v>
      </c>
      <c r="F173" s="28"/>
      <c r="G173" s="18"/>
      <c r="H173" s="18"/>
      <c r="I173" s="18"/>
      <c r="J173" s="19"/>
      <c r="K173" s="18"/>
      <c r="L173" s="18"/>
      <c r="N173" s="18"/>
      <c r="O173" s="19"/>
      <c r="P173" s="18"/>
      <c r="Q173" s="18"/>
      <c r="R173" s="18"/>
      <c r="S173" s="18"/>
      <c r="T173" s="19"/>
      <c r="U173" s="19"/>
      <c r="V173" s="18"/>
      <c r="W173" s="18"/>
      <c r="X173" s="19" t="n">
        <f aca="false">T173+O173+J173</f>
        <v>0</v>
      </c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</row>
    <row r="174" customFormat="false" ht="12.75" hidden="true" customHeight="false" outlineLevel="0" collapsed="false">
      <c r="B174" s="3"/>
      <c r="C174" s="3"/>
      <c r="D174" s="3"/>
      <c r="E174" s="28" t="s">
        <v>132</v>
      </c>
      <c r="F174" s="28"/>
      <c r="G174" s="18"/>
      <c r="H174" s="18"/>
      <c r="I174" s="18"/>
      <c r="J174" s="19"/>
      <c r="K174" s="18"/>
      <c r="L174" s="18"/>
      <c r="N174" s="18"/>
      <c r="O174" s="19"/>
      <c r="P174" s="18"/>
      <c r="Q174" s="18"/>
      <c r="R174" s="18"/>
      <c r="S174" s="18"/>
      <c r="T174" s="19"/>
      <c r="U174" s="19"/>
      <c r="V174" s="18"/>
      <c r="W174" s="18"/>
      <c r="X174" s="19" t="n">
        <f aca="false">T174+O174+J174</f>
        <v>0</v>
      </c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</row>
    <row r="175" customFormat="false" ht="12.75" hidden="false" customHeight="false" outlineLevel="0" collapsed="false">
      <c r="B175" s="3"/>
      <c r="C175" s="3"/>
      <c r="D175" s="3"/>
      <c r="E175" s="28" t="s">
        <v>133</v>
      </c>
      <c r="F175" s="28"/>
      <c r="G175" s="18"/>
      <c r="H175" s="18"/>
      <c r="I175" s="18"/>
      <c r="J175" s="19"/>
      <c r="K175" s="18"/>
      <c r="L175" s="18"/>
      <c r="N175" s="18" t="n">
        <v>100.1</v>
      </c>
      <c r="O175" s="19" t="n">
        <f aca="false">SUM(L175:N175)</f>
        <v>100.1</v>
      </c>
      <c r="P175" s="18"/>
      <c r="Q175" s="18" t="n">
        <v>0</v>
      </c>
      <c r="R175" s="18" t="n">
        <v>0</v>
      </c>
      <c r="S175" s="18" t="n">
        <v>0</v>
      </c>
      <c r="T175" s="19" t="n">
        <f aca="false">SUM(Q175:S175)</f>
        <v>0</v>
      </c>
      <c r="U175" s="19"/>
      <c r="V175" s="18" t="n">
        <v>0</v>
      </c>
      <c r="W175" s="18"/>
      <c r="X175" s="19" t="n">
        <f aca="false">T175+O175+J175</f>
        <v>100.1</v>
      </c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</row>
    <row r="176" customFormat="false" ht="12.75" hidden="false" customHeight="false" outlineLevel="0" collapsed="false">
      <c r="B176" s="3"/>
      <c r="C176" s="3"/>
      <c r="D176" s="3"/>
      <c r="E176" s="28" t="s">
        <v>134</v>
      </c>
      <c r="F176" s="28"/>
      <c r="G176" s="18"/>
      <c r="H176" s="18"/>
      <c r="I176" s="18"/>
      <c r="J176" s="19"/>
      <c r="K176" s="18"/>
      <c r="L176" s="18"/>
      <c r="N176" s="18" t="n">
        <v>274</v>
      </c>
      <c r="O176" s="19" t="n">
        <f aca="false">SUM(L176:N176)</f>
        <v>274</v>
      </c>
      <c r="P176" s="18"/>
      <c r="Q176" s="18" t="n">
        <v>0</v>
      </c>
      <c r="R176" s="18" t="n">
        <v>0</v>
      </c>
      <c r="S176" s="18" t="n">
        <v>0</v>
      </c>
      <c r="T176" s="19" t="n">
        <f aca="false">SUM(Q176:S176)</f>
        <v>0</v>
      </c>
      <c r="U176" s="19"/>
      <c r="V176" s="18" t="n">
        <v>0</v>
      </c>
      <c r="W176" s="18"/>
      <c r="X176" s="19" t="n">
        <f aca="false">T176+O176+J176</f>
        <v>274</v>
      </c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</row>
    <row r="177" customFormat="false" ht="12.75" hidden="false" customHeight="false" outlineLevel="0" collapsed="false">
      <c r="B177" s="3"/>
      <c r="C177" s="3"/>
      <c r="E177" s="28" t="s">
        <v>135</v>
      </c>
      <c r="F177" s="28"/>
      <c r="G177" s="18" t="n">
        <v>-42.5</v>
      </c>
      <c r="H177" s="18" t="n">
        <v>0</v>
      </c>
      <c r="I177" s="18" t="n">
        <v>0</v>
      </c>
      <c r="J177" s="19" t="n">
        <f aca="false">SUM(G177:I177)</f>
        <v>-42.5</v>
      </c>
      <c r="K177" s="18"/>
      <c r="L177" s="18"/>
      <c r="M177" s="18"/>
      <c r="N177" s="18"/>
      <c r="O177" s="19" t="n">
        <f aca="false">SUM(L177:N177)</f>
        <v>0</v>
      </c>
      <c r="P177" s="18"/>
      <c r="Q177" s="18" t="n">
        <v>-42.9</v>
      </c>
      <c r="R177" s="18"/>
      <c r="S177" s="18"/>
      <c r="T177" s="19" t="n">
        <f aca="false">SUM(Q177:S177)</f>
        <v>-42.9</v>
      </c>
      <c r="U177" s="19"/>
      <c r="V177" s="18" t="n">
        <v>0</v>
      </c>
      <c r="W177" s="18"/>
      <c r="X177" s="19" t="n">
        <f aca="false">T177+O177+J177</f>
        <v>-85.4</v>
      </c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</row>
    <row r="178" customFormat="false" ht="12.75" hidden="false" customHeight="false" outlineLevel="0" collapsed="false">
      <c r="A178" s="34"/>
      <c r="B178" s="35"/>
      <c r="C178" s="35"/>
      <c r="D178" s="35"/>
      <c r="E178" s="36" t="s">
        <v>118</v>
      </c>
      <c r="F178" s="36"/>
      <c r="G178" s="34"/>
      <c r="H178" s="34"/>
      <c r="I178" s="34"/>
      <c r="J178" s="35"/>
      <c r="K178" s="34"/>
      <c r="L178" s="34"/>
      <c r="M178" s="34" t="n">
        <v>-43.4</v>
      </c>
      <c r="N178" s="34"/>
      <c r="O178" s="19" t="n">
        <f aca="false">SUM(L178:N178)</f>
        <v>-43.4</v>
      </c>
      <c r="P178" s="34"/>
      <c r="Q178" s="34" t="n">
        <v>0</v>
      </c>
      <c r="R178" s="34" t="n">
        <v>0</v>
      </c>
      <c r="S178" s="34" t="n">
        <v>0</v>
      </c>
      <c r="T178" s="19" t="n">
        <f aca="false">SUM(Q178:S178)</f>
        <v>0</v>
      </c>
      <c r="U178" s="19"/>
      <c r="V178" s="18" t="n">
        <v>0</v>
      </c>
      <c r="W178" s="34"/>
      <c r="X178" s="19" t="n">
        <f aca="false">T178+O178+J178</f>
        <v>-43.4</v>
      </c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  <c r="CP178" s="34"/>
      <c r="CQ178" s="34"/>
      <c r="CR178" s="34"/>
      <c r="CS178" s="34"/>
      <c r="CT178" s="34"/>
      <c r="CU178" s="34"/>
      <c r="CV178" s="34"/>
      <c r="CW178" s="34"/>
      <c r="CX178" s="34"/>
      <c r="CY178" s="34"/>
      <c r="CZ178" s="34"/>
      <c r="DA178" s="34"/>
      <c r="DB178" s="34"/>
      <c r="DC178" s="34"/>
      <c r="DD178" s="34"/>
      <c r="DE178" s="34"/>
      <c r="DF178" s="34"/>
      <c r="DG178" s="34"/>
      <c r="DH178" s="34"/>
      <c r="DI178" s="34"/>
      <c r="DJ178" s="34"/>
      <c r="DK178" s="34"/>
      <c r="DL178" s="34"/>
      <c r="DM178" s="34"/>
      <c r="DN178" s="34"/>
      <c r="DO178" s="34"/>
      <c r="DP178" s="34"/>
      <c r="DQ178" s="34"/>
      <c r="DR178" s="34"/>
      <c r="DS178" s="34"/>
      <c r="DT178" s="34"/>
      <c r="DU178" s="34"/>
      <c r="DV178" s="34"/>
      <c r="DW178" s="34"/>
      <c r="DX178" s="34"/>
      <c r="DY178" s="34"/>
      <c r="DZ178" s="34"/>
      <c r="EA178" s="34"/>
      <c r="EB178" s="34"/>
      <c r="EC178" s="34"/>
      <c r="ED178" s="34"/>
      <c r="EE178" s="34"/>
      <c r="EF178" s="34"/>
      <c r="EG178" s="34"/>
      <c r="EH178" s="34"/>
      <c r="EI178" s="34"/>
      <c r="EJ178" s="34"/>
      <c r="EK178" s="34"/>
      <c r="EL178" s="34"/>
      <c r="EM178" s="34"/>
      <c r="EN178" s="34"/>
      <c r="EO178" s="34"/>
      <c r="EP178" s="34"/>
      <c r="EQ178" s="34"/>
      <c r="ER178" s="34"/>
      <c r="ES178" s="34"/>
      <c r="ET178" s="34"/>
      <c r="EU178" s="34"/>
      <c r="EV178" s="34"/>
      <c r="EW178" s="34"/>
      <c r="EX178" s="34"/>
      <c r="EY178" s="34"/>
      <c r="EZ178" s="34"/>
      <c r="FA178" s="34"/>
      <c r="FB178" s="34"/>
      <c r="FC178" s="34"/>
      <c r="FD178" s="34"/>
      <c r="FE178" s="34"/>
      <c r="FF178" s="34"/>
      <c r="FG178" s="34"/>
      <c r="FH178" s="34"/>
      <c r="FI178" s="34"/>
      <c r="FJ178" s="34"/>
      <c r="FK178" s="34"/>
      <c r="FL178" s="34"/>
      <c r="FM178" s="34"/>
      <c r="FN178" s="34"/>
      <c r="FO178" s="34"/>
      <c r="FP178" s="34"/>
      <c r="FQ178" s="34"/>
      <c r="FR178" s="34"/>
      <c r="FS178" s="34"/>
      <c r="FT178" s="34"/>
      <c r="FU178" s="34"/>
      <c r="FV178" s="34"/>
      <c r="FW178" s="34"/>
      <c r="FX178" s="34"/>
      <c r="FY178" s="34"/>
      <c r="FZ178" s="34"/>
      <c r="GA178" s="34"/>
      <c r="GB178" s="34"/>
      <c r="GC178" s="34"/>
      <c r="GD178" s="34"/>
      <c r="GE178" s="34"/>
      <c r="GF178" s="34"/>
      <c r="GG178" s="34"/>
      <c r="GH178" s="34"/>
      <c r="GI178" s="34"/>
      <c r="GJ178" s="34"/>
      <c r="GK178" s="34"/>
      <c r="GL178" s="34"/>
      <c r="GM178" s="34"/>
      <c r="GN178" s="34"/>
      <c r="GO178" s="34"/>
      <c r="GP178" s="34"/>
      <c r="GQ178" s="34"/>
      <c r="GR178" s="34"/>
      <c r="GS178" s="34"/>
      <c r="GT178" s="34"/>
      <c r="GU178" s="34"/>
      <c r="GV178" s="34"/>
      <c r="GW178" s="34"/>
      <c r="GX178" s="34"/>
      <c r="GY178" s="34"/>
      <c r="GZ178" s="34"/>
      <c r="HA178" s="34"/>
      <c r="HB178" s="34"/>
      <c r="HC178" s="34"/>
      <c r="HD178" s="34"/>
      <c r="HE178" s="34"/>
      <c r="HF178" s="34"/>
      <c r="HG178" s="34"/>
      <c r="HH178" s="34"/>
      <c r="HI178" s="34"/>
      <c r="HJ178" s="34"/>
      <c r="HK178" s="34"/>
      <c r="HL178" s="34"/>
      <c r="HM178" s="34"/>
      <c r="HN178" s="34"/>
      <c r="HO178" s="34"/>
      <c r="HP178" s="34"/>
      <c r="HQ178" s="34"/>
      <c r="HR178" s="34"/>
      <c r="HS178" s="34"/>
      <c r="HT178" s="34"/>
      <c r="HU178" s="34"/>
      <c r="HV178" s="34"/>
      <c r="HW178" s="34"/>
      <c r="HX178" s="34"/>
      <c r="HY178" s="34"/>
      <c r="HZ178" s="34"/>
      <c r="IA178" s="34"/>
      <c r="IB178" s="34"/>
      <c r="IC178" s="34"/>
      <c r="ID178" s="34"/>
      <c r="IE178" s="34"/>
      <c r="IF178" s="34"/>
      <c r="IG178" s="34"/>
      <c r="IH178" s="34"/>
      <c r="II178" s="34"/>
      <c r="IJ178" s="34"/>
      <c r="IK178" s="34"/>
      <c r="IL178" s="34"/>
      <c r="IM178" s="34"/>
      <c r="IN178" s="34"/>
      <c r="IO178" s="34"/>
      <c r="IP178" s="34"/>
      <c r="IQ178" s="34"/>
      <c r="IR178" s="34"/>
      <c r="IS178" s="34"/>
      <c r="IT178" s="34"/>
      <c r="IU178" s="34"/>
      <c r="IV178" s="34"/>
      <c r="IW178" s="34"/>
    </row>
    <row r="179" customFormat="false" ht="12.75" hidden="false" customHeight="false" outlineLevel="0" collapsed="false">
      <c r="B179" s="3"/>
      <c r="C179" s="3"/>
      <c r="D179" s="1" t="s">
        <v>136</v>
      </c>
      <c r="E179" s="28"/>
      <c r="F179" s="28"/>
      <c r="G179" s="24" t="n">
        <f aca="false">SUM(G170:G178)</f>
        <v>-42.5</v>
      </c>
      <c r="H179" s="24" t="n">
        <f aca="false">SUM(H170:H178)</f>
        <v>0</v>
      </c>
      <c r="I179" s="24" t="n">
        <f aca="false">SUM(I170:I178)</f>
        <v>0</v>
      </c>
      <c r="J179" s="25" t="n">
        <f aca="false">SUM(J170:J178)</f>
        <v>-42.5</v>
      </c>
      <c r="K179" s="18"/>
      <c r="L179" s="24" t="n">
        <f aca="false">SUM(L170:L176)</f>
        <v>0</v>
      </c>
      <c r="M179" s="24" t="n">
        <f aca="false">SUM(M170:M178)</f>
        <v>-43.4</v>
      </c>
      <c r="N179" s="24" t="n">
        <f aca="false">SUM(N170:N178)</f>
        <v>726.6</v>
      </c>
      <c r="O179" s="25" t="n">
        <f aca="false">SUM(O170:O178)</f>
        <v>683.2</v>
      </c>
      <c r="P179" s="18"/>
      <c r="Q179" s="24" t="n">
        <f aca="false">SUM(Q170:Q178)</f>
        <v>-42.9</v>
      </c>
      <c r="R179" s="24" t="n">
        <f aca="false">SUM(R170:R178)</f>
        <v>0</v>
      </c>
      <c r="S179" s="24" t="n">
        <f aca="false">SUM(S170:S178)</f>
        <v>0</v>
      </c>
      <c r="T179" s="25" t="n">
        <f aca="false">SUM(T170:T178)</f>
        <v>-42.9</v>
      </c>
      <c r="U179" s="26"/>
      <c r="V179" s="24" t="n">
        <f aca="false">SUM(V170:V178)</f>
        <v>0</v>
      </c>
      <c r="W179" s="18"/>
      <c r="X179" s="25" t="n">
        <f aca="false">SUM(X170:X178)</f>
        <v>597.8</v>
      </c>
      <c r="Y179" s="19" t="n">
        <f aca="false">SUM(T179+O179+J179)</f>
        <v>597.8</v>
      </c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</row>
    <row r="180" customFormat="false" ht="12.75" hidden="false" customHeight="false" outlineLevel="0" collapsed="false">
      <c r="B180" s="3"/>
      <c r="C180" s="3"/>
      <c r="E180" s="28"/>
      <c r="F180" s="28"/>
      <c r="G180" s="18"/>
      <c r="H180" s="18"/>
      <c r="I180" s="18"/>
      <c r="J180" s="19"/>
      <c r="K180" s="18"/>
      <c r="L180" s="18"/>
      <c r="M180" s="18"/>
      <c r="N180" s="18"/>
      <c r="O180" s="19"/>
      <c r="P180" s="18"/>
      <c r="Q180" s="18"/>
      <c r="R180" s="18"/>
      <c r="S180" s="18"/>
      <c r="T180" s="19"/>
      <c r="U180" s="19"/>
      <c r="V180" s="18"/>
      <c r="W180" s="18"/>
      <c r="X180" s="19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</row>
    <row r="181" customFormat="false" ht="12.75" hidden="false" customHeight="false" outlineLevel="0" collapsed="false">
      <c r="B181" s="3"/>
      <c r="C181" s="3"/>
      <c r="D181" s="1" t="s">
        <v>137</v>
      </c>
      <c r="E181" s="28"/>
      <c r="F181" s="28"/>
      <c r="G181" s="18"/>
      <c r="H181" s="18"/>
      <c r="I181" s="18"/>
      <c r="J181" s="19"/>
      <c r="K181" s="18"/>
      <c r="L181" s="18"/>
      <c r="M181" s="18"/>
      <c r="N181" s="18"/>
      <c r="O181" s="19"/>
      <c r="P181" s="18"/>
      <c r="Q181" s="18"/>
      <c r="R181" s="18"/>
      <c r="S181" s="18"/>
      <c r="T181" s="19"/>
      <c r="U181" s="19"/>
      <c r="V181" s="18"/>
      <c r="W181" s="18"/>
      <c r="X181" s="19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</row>
    <row r="182" customFormat="false" ht="12.75" hidden="false" customHeight="false" outlineLevel="0" collapsed="false">
      <c r="B182" s="3"/>
      <c r="C182" s="3"/>
      <c r="D182" s="3" t="s">
        <v>138</v>
      </c>
      <c r="E182" s="28"/>
      <c r="F182" s="28"/>
      <c r="G182" s="18"/>
      <c r="H182" s="18"/>
      <c r="I182" s="18"/>
      <c r="J182" s="19"/>
      <c r="K182" s="18"/>
      <c r="L182" s="18"/>
      <c r="M182" s="18"/>
      <c r="N182" s="18"/>
      <c r="O182" s="19"/>
      <c r="P182" s="18"/>
      <c r="Q182" s="18"/>
      <c r="R182" s="18"/>
      <c r="S182" s="18"/>
      <c r="T182" s="19"/>
      <c r="U182" s="19"/>
      <c r="V182" s="18"/>
      <c r="W182" s="18"/>
      <c r="X182" s="19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</row>
    <row r="183" customFormat="false" ht="12.75" hidden="false" customHeight="false" outlineLevel="0" collapsed="false">
      <c r="G183" s="18"/>
      <c r="H183" s="18"/>
      <c r="I183" s="18"/>
      <c r="J183" s="19"/>
      <c r="K183" s="18"/>
      <c r="L183" s="18"/>
      <c r="M183" s="18"/>
      <c r="N183" s="18"/>
      <c r="O183" s="19"/>
      <c r="P183" s="18"/>
      <c r="Q183" s="18"/>
      <c r="R183" s="18"/>
      <c r="S183" s="18"/>
      <c r="T183" s="19"/>
      <c r="U183" s="19"/>
      <c r="V183" s="18"/>
      <c r="W183" s="18"/>
      <c r="X183" s="19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</row>
    <row r="184" customFormat="false" ht="12.75" hidden="false" customHeight="false" outlineLevel="0" collapsed="false">
      <c r="B184" s="3"/>
      <c r="C184" s="3"/>
      <c r="D184" s="3"/>
      <c r="E184" s="28" t="s">
        <v>139</v>
      </c>
      <c r="F184" s="28"/>
      <c r="G184" s="18" t="n">
        <v>-4</v>
      </c>
      <c r="H184" s="18" t="n">
        <v>-0.1</v>
      </c>
      <c r="I184" s="18" t="n">
        <v>-0.1</v>
      </c>
      <c r="J184" s="19" t="n">
        <f aca="false">SUM(G184:I184)</f>
        <v>-4.2</v>
      </c>
      <c r="K184" s="18"/>
      <c r="L184" s="18" t="n">
        <v>-0.1</v>
      </c>
      <c r="M184" s="18"/>
      <c r="N184" s="18"/>
      <c r="O184" s="19" t="n">
        <f aca="false">SUM(L184:N184)</f>
        <v>-0.1</v>
      </c>
      <c r="P184" s="18"/>
      <c r="Q184" s="18" t="n">
        <v>25.8</v>
      </c>
      <c r="R184" s="18"/>
      <c r="S184" s="18"/>
      <c r="T184" s="19" t="n">
        <f aca="false">SUM(Q184:S184)</f>
        <v>25.8</v>
      </c>
      <c r="U184" s="19"/>
      <c r="V184" s="18"/>
      <c r="W184" s="18"/>
      <c r="X184" s="19" t="n">
        <f aca="false">T184+O184+J184+V184</f>
        <v>21.5</v>
      </c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</row>
    <row r="185" customFormat="false" ht="12.75" hidden="false" customHeight="false" outlineLevel="0" collapsed="false">
      <c r="B185" s="3"/>
      <c r="C185" s="3"/>
      <c r="E185" s="28" t="s">
        <v>140</v>
      </c>
      <c r="F185" s="28"/>
      <c r="G185" s="18"/>
      <c r="H185" s="18" t="n">
        <v>-10</v>
      </c>
      <c r="I185" s="18"/>
      <c r="J185" s="19" t="n">
        <f aca="false">SUM(G185:I185)</f>
        <v>-10</v>
      </c>
      <c r="K185" s="18"/>
      <c r="L185" s="18"/>
      <c r="M185" s="18"/>
      <c r="N185" s="18"/>
      <c r="O185" s="19" t="n">
        <f aca="false">SUM(L185:N185)</f>
        <v>0</v>
      </c>
      <c r="P185" s="18"/>
      <c r="Q185" s="18"/>
      <c r="R185" s="18"/>
      <c r="S185" s="18"/>
      <c r="T185" s="19" t="n">
        <f aca="false">SUM(Q185:S185)</f>
        <v>0</v>
      </c>
      <c r="U185" s="19"/>
      <c r="V185" s="18"/>
      <c r="W185" s="18"/>
      <c r="X185" s="19" t="n">
        <f aca="false">T185+O185+J185+V185</f>
        <v>-10</v>
      </c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</row>
    <row r="186" customFormat="false" ht="12.75" hidden="false" customHeight="false" outlineLevel="0" collapsed="false">
      <c r="B186" s="3"/>
      <c r="C186" s="3"/>
      <c r="E186" s="1" t="s">
        <v>141</v>
      </c>
      <c r="G186" s="18"/>
      <c r="H186" s="18"/>
      <c r="I186" s="18"/>
      <c r="J186" s="19" t="n">
        <f aca="false">SUM(G186:I186)</f>
        <v>0</v>
      </c>
      <c r="K186" s="18"/>
      <c r="L186" s="18" t="n">
        <v>3.2</v>
      </c>
      <c r="M186" s="18" t="n">
        <v>-1.7</v>
      </c>
      <c r="N186" s="18" t="n">
        <v>-2.7</v>
      </c>
      <c r="O186" s="19" t="n">
        <f aca="false">SUM(L186:N186)</f>
        <v>-1.2</v>
      </c>
      <c r="P186" s="18"/>
      <c r="Q186" s="18" t="n">
        <v>5</v>
      </c>
      <c r="R186" s="18" t="n">
        <v>-0.8</v>
      </c>
      <c r="S186" s="18" t="n">
        <v>3.8</v>
      </c>
      <c r="T186" s="19" t="n">
        <f aca="false">SUM(Q186:S186)</f>
        <v>8</v>
      </c>
      <c r="U186" s="19"/>
      <c r="V186" s="18"/>
      <c r="W186" s="18"/>
      <c r="X186" s="19" t="n">
        <f aca="false">T186+O186+J186+V186</f>
        <v>6.8</v>
      </c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</row>
    <row r="187" customFormat="false" ht="12.75" hidden="false" customHeight="false" outlineLevel="0" collapsed="false">
      <c r="B187" s="3"/>
      <c r="C187" s="3"/>
      <c r="D187" s="3"/>
      <c r="E187" s="28" t="s">
        <v>142</v>
      </c>
      <c r="F187" s="28"/>
      <c r="G187" s="18" t="n">
        <v>-2.3</v>
      </c>
      <c r="H187" s="18" t="n">
        <v>1.1</v>
      </c>
      <c r="I187" s="18" t="n">
        <v>-0.3</v>
      </c>
      <c r="J187" s="19" t="n">
        <f aca="false">SUM(G187:I187)</f>
        <v>-1.5</v>
      </c>
      <c r="K187" s="18"/>
      <c r="L187" s="18" t="n">
        <v>0.1</v>
      </c>
      <c r="M187" s="18"/>
      <c r="N187" s="18" t="n">
        <v>-1.2</v>
      </c>
      <c r="O187" s="19" t="n">
        <f aca="false">SUM(L187:N187)</f>
        <v>-1.1</v>
      </c>
      <c r="P187" s="18"/>
      <c r="Q187" s="18" t="n">
        <v>-1.4</v>
      </c>
      <c r="R187" s="18"/>
      <c r="S187" s="18"/>
      <c r="T187" s="19" t="n">
        <f aca="false">SUM(Q187:S187)</f>
        <v>-1.4</v>
      </c>
      <c r="U187" s="19"/>
      <c r="V187" s="18"/>
      <c r="W187" s="18"/>
      <c r="X187" s="19" t="n">
        <f aca="false">T187+O187+J187+V187</f>
        <v>-4</v>
      </c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</row>
    <row r="188" customFormat="false" ht="12.75" hidden="false" customHeight="false" outlineLevel="0" collapsed="false">
      <c r="B188" s="3"/>
      <c r="C188" s="3"/>
      <c r="E188" s="28" t="s">
        <v>143</v>
      </c>
      <c r="F188" s="28"/>
      <c r="G188" s="18"/>
      <c r="H188" s="18"/>
      <c r="I188" s="18" t="n">
        <v>1.3</v>
      </c>
      <c r="J188" s="19" t="n">
        <f aca="false">SUM(G188:I188)</f>
        <v>1.3</v>
      </c>
      <c r="K188" s="18"/>
      <c r="L188" s="18"/>
      <c r="M188" s="18"/>
      <c r="N188" s="18"/>
      <c r="O188" s="19" t="n">
        <f aca="false">SUM(L188:N188)</f>
        <v>0</v>
      </c>
      <c r="P188" s="18"/>
      <c r="Q188" s="18"/>
      <c r="R188" s="18" t="n">
        <v>0.2</v>
      </c>
      <c r="S188" s="18"/>
      <c r="T188" s="19" t="n">
        <f aca="false">SUM(Q188:S188)</f>
        <v>0.2</v>
      </c>
      <c r="U188" s="19"/>
      <c r="V188" s="18" t="n">
        <v>4.9</v>
      </c>
      <c r="W188" s="18"/>
      <c r="X188" s="19" t="n">
        <f aca="false">T188+O188+J188+V188</f>
        <v>6.4</v>
      </c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</row>
    <row r="189" customFormat="false" ht="12.75" hidden="false" customHeight="false" outlineLevel="0" collapsed="false">
      <c r="B189" s="3"/>
      <c r="C189" s="3"/>
      <c r="D189" s="3"/>
      <c r="E189" s="28" t="s">
        <v>144</v>
      </c>
      <c r="F189" s="28"/>
      <c r="G189" s="18"/>
      <c r="H189" s="18"/>
      <c r="I189" s="18"/>
      <c r="J189" s="19" t="n">
        <f aca="false">SUM(G189:I189)</f>
        <v>0</v>
      </c>
      <c r="K189" s="18"/>
      <c r="L189" s="18"/>
      <c r="M189" s="18" t="n">
        <v>1.5</v>
      </c>
      <c r="N189" s="18"/>
      <c r="O189" s="19" t="n">
        <f aca="false">SUM(L189:N189)</f>
        <v>1.5</v>
      </c>
      <c r="P189" s="18"/>
      <c r="Q189" s="18"/>
      <c r="R189" s="18"/>
      <c r="S189" s="18"/>
      <c r="T189" s="19" t="n">
        <f aca="false">SUM(Q189:S189)</f>
        <v>0</v>
      </c>
      <c r="U189" s="19"/>
      <c r="V189" s="18"/>
      <c r="W189" s="18"/>
      <c r="X189" s="19" t="n">
        <f aca="false">T189+O189+J189+V189</f>
        <v>1.5</v>
      </c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</row>
    <row r="190" customFormat="false" ht="12.75" hidden="false" customHeight="false" outlineLevel="0" collapsed="false">
      <c r="B190" s="3"/>
      <c r="C190" s="3"/>
      <c r="D190" s="3"/>
      <c r="E190" s="28" t="s">
        <v>145</v>
      </c>
      <c r="F190" s="28"/>
      <c r="G190" s="18"/>
      <c r="H190" s="18"/>
      <c r="I190" s="18"/>
      <c r="J190" s="19" t="n">
        <f aca="false">SUM(G190:I190)</f>
        <v>0</v>
      </c>
      <c r="K190" s="18"/>
      <c r="L190" s="18"/>
      <c r="M190" s="18"/>
      <c r="N190" s="18"/>
      <c r="O190" s="19" t="n">
        <f aca="false">SUM(L190:N190)</f>
        <v>0</v>
      </c>
      <c r="P190" s="18"/>
      <c r="Q190" s="18"/>
      <c r="R190" s="18"/>
      <c r="S190" s="18"/>
      <c r="T190" s="19" t="n">
        <f aca="false">SUM(Q190:S190)</f>
        <v>0</v>
      </c>
      <c r="U190" s="19"/>
      <c r="V190" s="18"/>
      <c r="W190" s="18"/>
      <c r="X190" s="19" t="n">
        <f aca="false">T190+O190+J190+V190</f>
        <v>0</v>
      </c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</row>
    <row r="191" customFormat="false" ht="12.75" hidden="false" customHeight="false" outlineLevel="0" collapsed="false">
      <c r="B191" s="3"/>
      <c r="C191" s="3"/>
      <c r="D191" s="3"/>
      <c r="E191" s="28" t="s">
        <v>146</v>
      </c>
      <c r="F191" s="28"/>
      <c r="G191" s="18"/>
      <c r="H191" s="18"/>
      <c r="I191" s="18" t="n">
        <v>1</v>
      </c>
      <c r="J191" s="19" t="n">
        <f aca="false">SUM(G191:I191)</f>
        <v>1</v>
      </c>
      <c r="K191" s="18"/>
      <c r="L191" s="18"/>
      <c r="M191" s="18" t="n">
        <v>10.8</v>
      </c>
      <c r="N191" s="18"/>
      <c r="O191" s="19" t="n">
        <f aca="false">SUM(L191:N191)</f>
        <v>10.8</v>
      </c>
      <c r="P191" s="18"/>
      <c r="Q191" s="18"/>
      <c r="R191" s="18"/>
      <c r="S191" s="18"/>
      <c r="T191" s="19" t="n">
        <f aca="false">SUM(Q191:S191)</f>
        <v>0</v>
      </c>
      <c r="U191" s="19"/>
      <c r="V191" s="18" t="n">
        <v>2.1</v>
      </c>
      <c r="W191" s="18"/>
      <c r="X191" s="19" t="n">
        <f aca="false">T191+O191+J191+V191</f>
        <v>13.9</v>
      </c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</row>
    <row r="192" customFormat="false" ht="12.75" hidden="false" customHeight="false" outlineLevel="0" collapsed="false">
      <c r="B192" s="3"/>
      <c r="C192" s="3"/>
      <c r="D192" s="3"/>
      <c r="E192" s="28" t="s">
        <v>147</v>
      </c>
      <c r="F192" s="28"/>
      <c r="G192" s="18" t="n">
        <v>-21.9</v>
      </c>
      <c r="H192" s="18" t="n">
        <v>19.9</v>
      </c>
      <c r="I192" s="18" t="n">
        <v>6.6</v>
      </c>
      <c r="J192" s="19" t="n">
        <f aca="false">SUM(G192:I192)</f>
        <v>4.6</v>
      </c>
      <c r="K192" s="18"/>
      <c r="L192" s="18" t="n">
        <v>-9.8</v>
      </c>
      <c r="M192" s="18" t="n">
        <v>-1</v>
      </c>
      <c r="N192" s="18" t="n">
        <v>3.4</v>
      </c>
      <c r="O192" s="19" t="n">
        <f aca="false">SUM(L192:N192)</f>
        <v>-7.4</v>
      </c>
      <c r="P192" s="18"/>
      <c r="Q192" s="18" t="n">
        <v>0.5</v>
      </c>
      <c r="R192" s="18" t="n">
        <v>2.8</v>
      </c>
      <c r="S192" s="18" t="n">
        <v>0.5</v>
      </c>
      <c r="T192" s="19" t="n">
        <f aca="false">SUM(Q192:S192)</f>
        <v>3.8</v>
      </c>
      <c r="U192" s="19"/>
      <c r="V192" s="18"/>
      <c r="W192" s="18"/>
      <c r="X192" s="19" t="n">
        <f aca="false">T192+O192+J192+V192</f>
        <v>0.999999999999999</v>
      </c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</row>
    <row r="193" customFormat="false" ht="12.75" hidden="false" customHeight="false" outlineLevel="0" collapsed="false">
      <c r="B193" s="3"/>
      <c r="C193" s="3"/>
      <c r="D193" s="3"/>
      <c r="E193" s="28" t="s">
        <v>148</v>
      </c>
      <c r="F193" s="28"/>
      <c r="G193" s="18"/>
      <c r="H193" s="18"/>
      <c r="I193" s="18" t="n">
        <v>-0.6</v>
      </c>
      <c r="J193" s="19" t="n">
        <f aca="false">SUM(G193:I193)</f>
        <v>-0.6</v>
      </c>
      <c r="K193" s="18"/>
      <c r="L193" s="18" t="n">
        <v>-0.2</v>
      </c>
      <c r="M193" s="18"/>
      <c r="N193" s="18"/>
      <c r="O193" s="19" t="n">
        <f aca="false">SUM(L193:N193)</f>
        <v>-0.2</v>
      </c>
      <c r="P193" s="18"/>
      <c r="Q193" s="18"/>
      <c r="R193" s="18"/>
      <c r="S193" s="18"/>
      <c r="T193" s="19" t="n">
        <f aca="false">SUM(Q193:S193)</f>
        <v>0</v>
      </c>
      <c r="U193" s="19"/>
      <c r="V193" s="18"/>
      <c r="W193" s="18"/>
      <c r="X193" s="19" t="n">
        <f aca="false">T193+O193+J193+V193</f>
        <v>-0.8</v>
      </c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</row>
    <row r="194" customFormat="false" ht="12.75" hidden="false" customHeight="false" outlineLevel="0" collapsed="false">
      <c r="B194" s="3"/>
      <c r="C194" s="3"/>
      <c r="D194" s="3"/>
      <c r="E194" s="28" t="s">
        <v>149</v>
      </c>
      <c r="F194" s="28"/>
      <c r="G194" s="18"/>
      <c r="H194" s="18"/>
      <c r="I194" s="18"/>
      <c r="J194" s="19" t="n">
        <f aca="false">SUM(G194:I194)</f>
        <v>0</v>
      </c>
      <c r="K194" s="18"/>
      <c r="L194" s="18"/>
      <c r="M194" s="18" t="n">
        <v>-5.4</v>
      </c>
      <c r="N194" s="18"/>
      <c r="O194" s="19" t="n">
        <f aca="false">SUM(L194:N194)</f>
        <v>-5.4</v>
      </c>
      <c r="P194" s="18"/>
      <c r="Q194" s="18"/>
      <c r="R194" s="18"/>
      <c r="S194" s="18"/>
      <c r="T194" s="19" t="n">
        <f aca="false">SUM(Q194:S194)</f>
        <v>0</v>
      </c>
      <c r="U194" s="19"/>
      <c r="V194" s="18"/>
      <c r="W194" s="18"/>
      <c r="X194" s="19" t="n">
        <f aca="false">T194+O194+J194+V194</f>
        <v>-5.4</v>
      </c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</row>
    <row r="195" customFormat="false" ht="12.75" hidden="false" customHeight="false" outlineLevel="0" collapsed="false">
      <c r="B195" s="3"/>
      <c r="C195" s="3"/>
      <c r="D195" s="3"/>
      <c r="E195" s="28" t="s">
        <v>150</v>
      </c>
      <c r="F195" s="28"/>
      <c r="G195" s="18"/>
      <c r="H195" s="18"/>
      <c r="I195" s="18"/>
      <c r="J195" s="19" t="n">
        <f aca="false">SUM(G195:I195)</f>
        <v>0</v>
      </c>
      <c r="K195" s="18"/>
      <c r="L195" s="18"/>
      <c r="M195" s="18" t="n">
        <v>1</v>
      </c>
      <c r="N195" s="18"/>
      <c r="O195" s="19" t="n">
        <f aca="false">SUM(L195:N195)</f>
        <v>1</v>
      </c>
      <c r="P195" s="18"/>
      <c r="Q195" s="18" t="n">
        <v>3.6</v>
      </c>
      <c r="R195" s="18"/>
      <c r="S195" s="18"/>
      <c r="T195" s="19" t="n">
        <f aca="false">SUM(Q195:S195)</f>
        <v>3.6</v>
      </c>
      <c r="U195" s="19"/>
      <c r="V195" s="18"/>
      <c r="W195" s="18"/>
      <c r="X195" s="19" t="n">
        <f aca="false">T195+O195+J195+V195</f>
        <v>4.6</v>
      </c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</row>
    <row r="196" customFormat="false" ht="12.75" hidden="false" customHeight="false" outlineLevel="0" collapsed="false">
      <c r="B196" s="3"/>
      <c r="C196" s="3"/>
      <c r="D196" s="3"/>
      <c r="E196" s="28" t="s">
        <v>151</v>
      </c>
      <c r="F196" s="28"/>
      <c r="G196" s="18" t="n">
        <v>32.8</v>
      </c>
      <c r="H196" s="18"/>
      <c r="I196" s="18"/>
      <c r="J196" s="19" t="n">
        <f aca="false">SUM(G196:I196)</f>
        <v>32.8</v>
      </c>
      <c r="K196" s="18"/>
      <c r="L196" s="18"/>
      <c r="M196" s="18"/>
      <c r="N196" s="18"/>
      <c r="O196" s="19" t="n">
        <f aca="false">SUM(L196:N196)</f>
        <v>0</v>
      </c>
      <c r="P196" s="18"/>
      <c r="Q196" s="18"/>
      <c r="R196" s="18"/>
      <c r="S196" s="18"/>
      <c r="T196" s="19" t="n">
        <f aca="false">SUM(Q196:S196)</f>
        <v>0</v>
      </c>
      <c r="U196" s="19"/>
      <c r="V196" s="18"/>
      <c r="W196" s="18"/>
      <c r="X196" s="19" t="n">
        <f aca="false">T196+O196+J196+V196</f>
        <v>32.8</v>
      </c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</row>
    <row r="197" customFormat="false" ht="12.75" hidden="false" customHeight="false" outlineLevel="0" collapsed="false">
      <c r="B197" s="3"/>
      <c r="C197" s="3"/>
      <c r="D197" s="3"/>
      <c r="E197" s="28" t="s">
        <v>95</v>
      </c>
      <c r="F197" s="28"/>
      <c r="G197" s="18"/>
      <c r="H197" s="18" t="n">
        <v>-0.8</v>
      </c>
      <c r="I197" s="18" t="n">
        <v>-1.2</v>
      </c>
      <c r="J197" s="19" t="n">
        <f aca="false">SUM(G197:I197)</f>
        <v>-2</v>
      </c>
      <c r="K197" s="18"/>
      <c r="L197" s="18" t="n">
        <v>-0.9</v>
      </c>
      <c r="M197" s="18" t="n">
        <v>2.6</v>
      </c>
      <c r="N197" s="18"/>
      <c r="O197" s="19" t="n">
        <f aca="false">SUM(L197:N197)</f>
        <v>1.7</v>
      </c>
      <c r="P197" s="18"/>
      <c r="Q197" s="18"/>
      <c r="R197" s="18" t="n">
        <v>-3.4</v>
      </c>
      <c r="S197" s="18"/>
      <c r="T197" s="19" t="n">
        <f aca="false">SUM(Q197:S197)</f>
        <v>-3.4</v>
      </c>
      <c r="U197" s="19"/>
      <c r="V197" s="18"/>
      <c r="W197" s="18"/>
      <c r="X197" s="19" t="n">
        <f aca="false">T197+O197+J197+V197</f>
        <v>-3.7</v>
      </c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</row>
    <row r="198" customFormat="false" ht="12.75" hidden="false" customHeight="false" outlineLevel="0" collapsed="false">
      <c r="B198" s="3"/>
      <c r="C198" s="3"/>
      <c r="E198" s="28" t="s">
        <v>152</v>
      </c>
      <c r="F198" s="28"/>
      <c r="G198" s="18" t="n">
        <v>-2.7</v>
      </c>
      <c r="H198" s="18" t="n">
        <v>-2.2</v>
      </c>
      <c r="I198" s="18" t="n">
        <v>-4.2</v>
      </c>
      <c r="J198" s="19" t="n">
        <f aca="false">SUM(G198:I198)</f>
        <v>-9.1</v>
      </c>
      <c r="K198" s="18"/>
      <c r="L198" s="18" t="n">
        <v>85.5</v>
      </c>
      <c r="M198" s="18"/>
      <c r="N198" s="18"/>
      <c r="O198" s="19" t="n">
        <f aca="false">SUM(L198:N198)</f>
        <v>85.5</v>
      </c>
      <c r="P198" s="18"/>
      <c r="Q198" s="18"/>
      <c r="R198" s="18"/>
      <c r="S198" s="18"/>
      <c r="T198" s="19" t="n">
        <f aca="false">SUM(Q198:S198)</f>
        <v>0</v>
      </c>
      <c r="U198" s="19"/>
      <c r="V198" s="18"/>
      <c r="W198" s="18"/>
      <c r="X198" s="19" t="n">
        <f aca="false">T198+O198+J198+V198</f>
        <v>76.4</v>
      </c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</row>
    <row r="199" customFormat="false" ht="12.75" hidden="false" customHeight="false" outlineLevel="0" collapsed="false">
      <c r="B199" s="3"/>
      <c r="C199" s="3"/>
      <c r="D199" s="3"/>
      <c r="E199" s="28" t="s">
        <v>153</v>
      </c>
      <c r="F199" s="28"/>
      <c r="G199" s="18" t="n">
        <v>-0.3</v>
      </c>
      <c r="H199" s="18" t="n">
        <v>-1</v>
      </c>
      <c r="I199" s="18" t="n">
        <v>495.3</v>
      </c>
      <c r="J199" s="19" t="n">
        <f aca="false">SUM(G199:I199)</f>
        <v>494</v>
      </c>
      <c r="K199" s="18"/>
      <c r="L199" s="18"/>
      <c r="M199" s="18" t="n">
        <v>1036.8</v>
      </c>
      <c r="N199" s="18"/>
      <c r="O199" s="19" t="n">
        <f aca="false">SUM(L199:N199)</f>
        <v>1036.8</v>
      </c>
      <c r="P199" s="18"/>
      <c r="Q199" s="18"/>
      <c r="R199" s="18"/>
      <c r="S199" s="18" t="n">
        <v>135</v>
      </c>
      <c r="T199" s="19" t="n">
        <f aca="false">SUM(Q199:S199)</f>
        <v>135</v>
      </c>
      <c r="U199" s="19"/>
      <c r="V199" s="18" t="n">
        <v>-1.3</v>
      </c>
      <c r="W199" s="18"/>
      <c r="X199" s="19" t="n">
        <f aca="false">T199+O199+J199+V199</f>
        <v>1664.5</v>
      </c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</row>
    <row r="200" customFormat="false" ht="12.75" hidden="false" customHeight="false" outlineLevel="0" collapsed="false">
      <c r="B200" s="3"/>
      <c r="C200" s="3"/>
      <c r="E200" s="28" t="s">
        <v>154</v>
      </c>
      <c r="F200" s="28"/>
      <c r="G200" s="18" t="n">
        <v>-0.6</v>
      </c>
      <c r="H200" s="18"/>
      <c r="I200" s="18"/>
      <c r="J200" s="19" t="n">
        <f aca="false">SUM(G200:I200)</f>
        <v>-0.6</v>
      </c>
      <c r="K200" s="18"/>
      <c r="L200" s="18" t="n">
        <v>-0.1</v>
      </c>
      <c r="M200" s="18"/>
      <c r="N200" s="18"/>
      <c r="O200" s="19" t="n">
        <f aca="false">SUM(L200:N200)</f>
        <v>-0.1</v>
      </c>
      <c r="P200" s="18"/>
      <c r="Q200" s="18" t="n">
        <v>-0.7</v>
      </c>
      <c r="R200" s="18"/>
      <c r="S200" s="18"/>
      <c r="T200" s="19" t="n">
        <f aca="false">SUM(Q200:S200)</f>
        <v>-0.7</v>
      </c>
      <c r="U200" s="19"/>
      <c r="V200" s="18"/>
      <c r="W200" s="18"/>
      <c r="X200" s="19" t="n">
        <f aca="false">T200+O200+J200+V200</f>
        <v>-1.4</v>
      </c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</row>
    <row r="201" customFormat="false" ht="12.75" hidden="false" customHeight="false" outlineLevel="0" collapsed="false">
      <c r="B201" s="3"/>
      <c r="C201" s="3"/>
      <c r="E201" s="28" t="s">
        <v>155</v>
      </c>
      <c r="F201" s="28"/>
      <c r="G201" s="18" t="n">
        <v>-1</v>
      </c>
      <c r="H201" s="18"/>
      <c r="I201" s="18"/>
      <c r="J201" s="19" t="n">
        <f aca="false">SUM(G201:I201)</f>
        <v>-1</v>
      </c>
      <c r="K201" s="18"/>
      <c r="L201" s="18" t="n">
        <v>14.9</v>
      </c>
      <c r="M201" s="18"/>
      <c r="N201" s="18"/>
      <c r="O201" s="19" t="n">
        <f aca="false">SUM(L201:N201)</f>
        <v>14.9</v>
      </c>
      <c r="P201" s="18"/>
      <c r="Q201" s="18"/>
      <c r="R201" s="18"/>
      <c r="S201" s="18"/>
      <c r="T201" s="19" t="n">
        <f aca="false">SUM(Q201:S201)</f>
        <v>0</v>
      </c>
      <c r="U201" s="19"/>
      <c r="V201" s="18"/>
      <c r="W201" s="18"/>
      <c r="X201" s="19" t="n">
        <f aca="false">T201+O201+J201+V201</f>
        <v>13.9</v>
      </c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</row>
    <row r="202" customFormat="false" ht="12.75" hidden="false" customHeight="false" outlineLevel="0" collapsed="false">
      <c r="B202" s="3"/>
      <c r="C202" s="3"/>
      <c r="E202" s="28" t="s">
        <v>156</v>
      </c>
      <c r="F202" s="28"/>
      <c r="G202" s="18"/>
      <c r="H202" s="18"/>
      <c r="I202" s="18"/>
      <c r="J202" s="19" t="n">
        <f aca="false">SUM(G202:I202)</f>
        <v>0</v>
      </c>
      <c r="K202" s="18"/>
      <c r="L202" s="18"/>
      <c r="M202" s="18"/>
      <c r="N202" s="18"/>
      <c r="O202" s="19" t="n">
        <f aca="false">SUM(L202:N202)</f>
        <v>0</v>
      </c>
      <c r="P202" s="18"/>
      <c r="Q202" s="18"/>
      <c r="R202" s="18"/>
      <c r="S202" s="18"/>
      <c r="T202" s="19" t="n">
        <f aca="false">SUM(Q202:S202)</f>
        <v>0</v>
      </c>
      <c r="U202" s="19"/>
      <c r="V202" s="18" t="n">
        <v>2</v>
      </c>
      <c r="W202" s="18"/>
      <c r="X202" s="19" t="n">
        <f aca="false">T202+O202+J202+V202</f>
        <v>2</v>
      </c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</row>
    <row r="203" customFormat="false" ht="12.75" hidden="false" customHeight="false" outlineLevel="0" collapsed="false">
      <c r="B203" s="3"/>
      <c r="C203" s="3"/>
      <c r="E203" s="28" t="s">
        <v>157</v>
      </c>
      <c r="F203" s="28"/>
      <c r="G203" s="18"/>
      <c r="H203" s="18" t="n">
        <v>-10.6</v>
      </c>
      <c r="I203" s="18" t="n">
        <v>-8.1</v>
      </c>
      <c r="J203" s="19" t="n">
        <f aca="false">SUM(G203:I203)</f>
        <v>-18.7</v>
      </c>
      <c r="K203" s="18"/>
      <c r="L203" s="18"/>
      <c r="M203" s="18"/>
      <c r="N203" s="18"/>
      <c r="O203" s="19" t="n">
        <f aca="false">SUM(L203:N203)</f>
        <v>0</v>
      </c>
      <c r="P203" s="18"/>
      <c r="Q203" s="18"/>
      <c r="R203" s="18"/>
      <c r="S203" s="18"/>
      <c r="T203" s="19" t="n">
        <f aca="false">SUM(Q203:S203)</f>
        <v>0</v>
      </c>
      <c r="U203" s="19"/>
      <c r="V203" s="18"/>
      <c r="W203" s="18"/>
      <c r="X203" s="19" t="n">
        <f aca="false">T203+O203+J203+V203</f>
        <v>-18.7</v>
      </c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</row>
    <row r="204" customFormat="false" ht="12.75" hidden="false" customHeight="false" outlineLevel="0" collapsed="false">
      <c r="B204" s="3"/>
      <c r="C204" s="3"/>
      <c r="E204" s="28" t="s">
        <v>118</v>
      </c>
      <c r="F204" s="28"/>
      <c r="G204" s="18" t="n">
        <f aca="false">-3</f>
        <v>-3</v>
      </c>
      <c r="H204" s="18" t="n">
        <v>-3.6</v>
      </c>
      <c r="I204" s="18" t="n">
        <v>-0.5</v>
      </c>
      <c r="J204" s="19" t="n">
        <f aca="false">SUM(G204:I204)</f>
        <v>-7.1</v>
      </c>
      <c r="K204" s="18"/>
      <c r="L204" s="18" t="n">
        <v>-0.6</v>
      </c>
      <c r="M204" s="18"/>
      <c r="N204" s="18"/>
      <c r="O204" s="19" t="n">
        <f aca="false">SUM(L204:N204)</f>
        <v>-0.6</v>
      </c>
      <c r="P204" s="18"/>
      <c r="Q204" s="18"/>
      <c r="R204" s="18"/>
      <c r="S204" s="18"/>
      <c r="T204" s="19" t="n">
        <f aca="false">SUM(Q204:S204)</f>
        <v>0</v>
      </c>
      <c r="U204" s="19"/>
      <c r="V204" s="18"/>
      <c r="W204" s="18"/>
      <c r="X204" s="19" t="n">
        <f aca="false">T204+O204+J204+V204</f>
        <v>-7.7</v>
      </c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</row>
    <row r="205" customFormat="false" ht="12.75" hidden="false" customHeight="false" outlineLevel="0" collapsed="false">
      <c r="B205" s="3"/>
      <c r="C205" s="3"/>
      <c r="E205" s="28" t="s">
        <v>158</v>
      </c>
      <c r="F205" s="28"/>
      <c r="G205" s="18"/>
      <c r="H205" s="18"/>
      <c r="I205" s="18"/>
      <c r="J205" s="19"/>
      <c r="K205" s="18"/>
      <c r="L205" s="18"/>
      <c r="M205" s="18"/>
      <c r="N205" s="18"/>
      <c r="O205" s="19"/>
      <c r="P205" s="18"/>
      <c r="Q205" s="18" t="n">
        <v>25.1</v>
      </c>
      <c r="R205" s="18"/>
      <c r="S205" s="18"/>
      <c r="T205" s="19" t="n">
        <f aca="false">SUM(Q205:S205)</f>
        <v>25.1</v>
      </c>
      <c r="U205" s="19"/>
      <c r="V205" s="18"/>
      <c r="W205" s="18"/>
      <c r="X205" s="19" t="n">
        <f aca="false">T205+O205+J205+V205</f>
        <v>25.1</v>
      </c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</row>
    <row r="206" customFormat="false" ht="12.75" hidden="false" customHeight="false" outlineLevel="0" collapsed="false">
      <c r="B206" s="3"/>
      <c r="C206" s="3"/>
      <c r="D206" s="1" t="s">
        <v>159</v>
      </c>
      <c r="G206" s="24" t="n">
        <f aca="false">SUM(G184:G205)</f>
        <v>-3</v>
      </c>
      <c r="H206" s="24" t="n">
        <f aca="false">SUM(H184:H205)</f>
        <v>-7.3</v>
      </c>
      <c r="I206" s="24" t="n">
        <f aca="false">SUM(I184:I205)</f>
        <v>489.2</v>
      </c>
      <c r="J206" s="25" t="n">
        <f aca="false">SUM(J184:J205)</f>
        <v>478.9</v>
      </c>
      <c r="K206" s="18"/>
      <c r="L206" s="24" t="n">
        <f aca="false">SUM(L184:L205)</f>
        <v>92</v>
      </c>
      <c r="M206" s="24" t="n">
        <f aca="false">SUM(M184:M205)</f>
        <v>1044.6</v>
      </c>
      <c r="N206" s="24" t="n">
        <f aca="false">SUM(N184:N205)</f>
        <v>-0.5</v>
      </c>
      <c r="O206" s="25" t="n">
        <f aca="false">SUM(O184:O205)</f>
        <v>1136.1</v>
      </c>
      <c r="P206" s="18"/>
      <c r="Q206" s="24" t="n">
        <f aca="false">SUM(Q184:Q205)</f>
        <v>57.9</v>
      </c>
      <c r="R206" s="24" t="n">
        <f aca="false">SUM(R184:R205)</f>
        <v>-1.2</v>
      </c>
      <c r="S206" s="24" t="n">
        <f aca="false">SUM(S184:S205)</f>
        <v>139.3</v>
      </c>
      <c r="T206" s="25" t="n">
        <f aca="false">SUM(T184:T205)</f>
        <v>196</v>
      </c>
      <c r="U206" s="26"/>
      <c r="V206" s="24" t="n">
        <f aca="false">SUM(V184:V205)</f>
        <v>7.7</v>
      </c>
      <c r="W206" s="18"/>
      <c r="X206" s="25" t="n">
        <f aca="false">SUM(X184:X205)</f>
        <v>1818.7</v>
      </c>
      <c r="Y206" s="19" t="n">
        <f aca="false">SUM(T206+O206+J206)</f>
        <v>1811</v>
      </c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</row>
    <row r="207" customFormat="false" ht="12.75" hidden="false" customHeight="false" outlineLevel="0" collapsed="false">
      <c r="B207" s="3"/>
      <c r="C207" s="3"/>
      <c r="G207" s="18"/>
      <c r="H207" s="18"/>
      <c r="I207" s="18"/>
      <c r="J207" s="19"/>
      <c r="K207" s="18"/>
      <c r="L207" s="18"/>
      <c r="M207" s="18"/>
      <c r="N207" s="18"/>
      <c r="O207" s="19"/>
      <c r="P207" s="18"/>
      <c r="Q207" s="18"/>
      <c r="R207" s="18"/>
      <c r="S207" s="18"/>
      <c r="T207" s="19"/>
      <c r="U207" s="19"/>
      <c r="V207" s="18"/>
      <c r="W207" s="18"/>
      <c r="X207" s="19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</row>
    <row r="208" customFormat="false" ht="12.75" hidden="false" customHeight="false" outlineLevel="0" collapsed="false">
      <c r="B208" s="3"/>
      <c r="C208" s="3"/>
      <c r="D208" s="3" t="s">
        <v>160</v>
      </c>
      <c r="G208" s="18"/>
      <c r="H208" s="18"/>
      <c r="I208" s="18"/>
      <c r="J208" s="19"/>
      <c r="K208" s="18"/>
      <c r="L208" s="18"/>
      <c r="M208" s="18"/>
      <c r="N208" s="18" t="n">
        <v>-186</v>
      </c>
      <c r="O208" s="19" t="n">
        <f aca="false">SUM(L208:N208)</f>
        <v>-186</v>
      </c>
      <c r="P208" s="18"/>
      <c r="Q208" s="18"/>
      <c r="R208" s="18"/>
      <c r="S208" s="18"/>
      <c r="T208" s="19"/>
      <c r="U208" s="19"/>
      <c r="V208" s="18"/>
      <c r="W208" s="18"/>
      <c r="X208" s="19" t="n">
        <f aca="false">T208+O208+J208</f>
        <v>-186</v>
      </c>
      <c r="Y208" s="19" t="n">
        <f aca="false">SUM(T208+O208+J208)</f>
        <v>-186</v>
      </c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</row>
    <row r="209" customFormat="false" ht="12.75" hidden="false" customHeight="false" outlineLevel="0" collapsed="false">
      <c r="B209" s="3"/>
      <c r="C209" s="3"/>
      <c r="G209" s="18"/>
      <c r="H209" s="18"/>
      <c r="I209" s="18"/>
      <c r="J209" s="19"/>
      <c r="K209" s="18"/>
      <c r="L209" s="18"/>
      <c r="M209" s="18"/>
      <c r="N209" s="18"/>
      <c r="O209" s="19"/>
      <c r="P209" s="18"/>
      <c r="Q209" s="18"/>
      <c r="R209" s="18"/>
      <c r="S209" s="18"/>
      <c r="T209" s="19"/>
      <c r="U209" s="19"/>
      <c r="V209" s="18"/>
      <c r="W209" s="18"/>
      <c r="X209" s="19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</row>
    <row r="210" customFormat="false" ht="12.75" hidden="false" customHeight="false" outlineLevel="0" collapsed="false">
      <c r="A210" s="3"/>
      <c r="B210" s="3"/>
      <c r="C210" s="3" t="s">
        <v>161</v>
      </c>
      <c r="D210" s="3"/>
      <c r="E210" s="3"/>
      <c r="F210" s="3"/>
      <c r="G210" s="19" t="n">
        <f aca="false">G208+G206+G179</f>
        <v>-45.5</v>
      </c>
      <c r="H210" s="19" t="n">
        <f aca="false">H208+H206+H179</f>
        <v>-7.3</v>
      </c>
      <c r="I210" s="19" t="n">
        <f aca="false">I208+I206+I179</f>
        <v>489.2</v>
      </c>
      <c r="J210" s="19" t="n">
        <f aca="false">J208+J206+J179</f>
        <v>436.4</v>
      </c>
      <c r="K210" s="19"/>
      <c r="L210" s="19" t="n">
        <f aca="false">L208+L206+L179</f>
        <v>92</v>
      </c>
      <c r="M210" s="19" t="n">
        <f aca="false">M208+M206+M179</f>
        <v>1001.2</v>
      </c>
      <c r="N210" s="19" t="n">
        <f aca="false">N208+N206+N179</f>
        <v>540.1</v>
      </c>
      <c r="O210" s="19" t="n">
        <f aca="false">O208+O206+O179</f>
        <v>1633.3</v>
      </c>
      <c r="P210" s="19"/>
      <c r="Q210" s="19" t="n">
        <f aca="false">Q208+Q206+Q179</f>
        <v>15</v>
      </c>
      <c r="R210" s="19" t="n">
        <f aca="false">R208+R206+R179</f>
        <v>-1.2</v>
      </c>
      <c r="S210" s="19" t="n">
        <f aca="false">S208+S206+S179</f>
        <v>139.3</v>
      </c>
      <c r="T210" s="19" t="n">
        <f aca="false">T208+T206+T179</f>
        <v>153.1</v>
      </c>
      <c r="U210" s="19"/>
      <c r="V210" s="19" t="n">
        <f aca="false">V208+V206+V179</f>
        <v>7.7</v>
      </c>
      <c r="W210" s="19"/>
      <c r="X210" s="19" t="n">
        <f aca="false">X208+X206+X179+V210</f>
        <v>2238.2</v>
      </c>
      <c r="Y210" s="19" t="n">
        <f aca="false">SUM(Y179:Y209)</f>
        <v>2222.8</v>
      </c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  <c r="IV210" s="3"/>
      <c r="IW210" s="3"/>
    </row>
    <row r="211" customFormat="false" ht="12.75" hidden="false" customHeight="false" outlineLevel="0" collapsed="false">
      <c r="B211" s="3"/>
      <c r="C211" s="3"/>
      <c r="G211" s="18"/>
      <c r="H211" s="18"/>
      <c r="I211" s="18"/>
      <c r="J211" s="19"/>
      <c r="K211" s="18"/>
      <c r="L211" s="18"/>
      <c r="M211" s="18"/>
      <c r="N211" s="18"/>
      <c r="O211" s="19"/>
      <c r="P211" s="18"/>
      <c r="Q211" s="18"/>
      <c r="R211" s="18"/>
      <c r="S211" s="18"/>
      <c r="T211" s="19"/>
      <c r="U211" s="19"/>
      <c r="V211" s="18"/>
      <c r="W211" s="18"/>
      <c r="X211" s="19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</row>
    <row r="212" customFormat="false" ht="12.75" hidden="false" customHeight="false" outlineLevel="0" collapsed="false">
      <c r="B212" s="3"/>
      <c r="C212" s="3" t="s">
        <v>162</v>
      </c>
      <c r="G212" s="18"/>
      <c r="H212" s="18"/>
      <c r="I212" s="18"/>
      <c r="J212" s="19"/>
      <c r="K212" s="18"/>
      <c r="L212" s="18"/>
      <c r="M212" s="18"/>
      <c r="N212" s="18"/>
      <c r="O212" s="19"/>
      <c r="P212" s="18"/>
      <c r="Q212" s="18"/>
      <c r="R212" s="18"/>
      <c r="S212" s="18"/>
      <c r="T212" s="19"/>
      <c r="U212" s="19"/>
      <c r="V212" s="18"/>
      <c r="W212" s="18"/>
      <c r="X212" s="19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</row>
    <row r="213" customFormat="false" ht="12.75" hidden="false" customHeight="false" outlineLevel="0" collapsed="false">
      <c r="B213" s="3"/>
      <c r="C213" s="3"/>
      <c r="G213" s="18"/>
      <c r="H213" s="18"/>
      <c r="I213" s="18"/>
      <c r="J213" s="19"/>
      <c r="K213" s="18"/>
      <c r="L213" s="18"/>
      <c r="M213" s="18"/>
      <c r="N213" s="18"/>
      <c r="O213" s="19"/>
      <c r="P213" s="18"/>
      <c r="Q213" s="18"/>
      <c r="R213" s="18"/>
      <c r="S213" s="18"/>
      <c r="T213" s="19"/>
      <c r="U213" s="19"/>
      <c r="V213" s="18"/>
      <c r="W213" s="18"/>
      <c r="X213" s="19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</row>
    <row r="214" customFormat="false" ht="12.75" hidden="false" customHeight="false" outlineLevel="0" collapsed="false">
      <c r="B214" s="3"/>
      <c r="C214" s="3" t="s">
        <v>163</v>
      </c>
      <c r="G214" s="18"/>
      <c r="H214" s="18"/>
      <c r="I214" s="18"/>
      <c r="J214" s="19"/>
      <c r="K214" s="18"/>
      <c r="L214" s="18"/>
      <c r="M214" s="18"/>
      <c r="N214" s="18"/>
      <c r="O214" s="19"/>
      <c r="P214" s="18"/>
      <c r="Q214" s="18"/>
      <c r="R214" s="18"/>
      <c r="S214" s="18"/>
      <c r="T214" s="19"/>
      <c r="U214" s="19"/>
      <c r="V214" s="18"/>
      <c r="W214" s="18"/>
      <c r="X214" s="19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</row>
    <row r="215" customFormat="false" ht="12.75" hidden="false" customHeight="false" outlineLevel="0" collapsed="false">
      <c r="B215" s="3"/>
      <c r="C215" s="3"/>
      <c r="G215" s="18"/>
      <c r="H215" s="18"/>
      <c r="I215" s="18"/>
      <c r="J215" s="19"/>
      <c r="K215" s="18"/>
      <c r="L215" s="18"/>
      <c r="M215" s="18"/>
      <c r="N215" s="18"/>
      <c r="O215" s="19"/>
      <c r="P215" s="18"/>
      <c r="Q215" s="18"/>
      <c r="R215" s="18"/>
      <c r="S215" s="18"/>
      <c r="T215" s="19"/>
      <c r="U215" s="19"/>
      <c r="V215" s="18"/>
      <c r="W215" s="18"/>
      <c r="X215" s="19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</row>
    <row r="216" customFormat="false" ht="12.75" hidden="false" customHeight="false" outlineLevel="0" collapsed="false">
      <c r="B216" s="3"/>
      <c r="C216" s="3" t="s">
        <v>164</v>
      </c>
      <c r="G216" s="18"/>
      <c r="H216" s="18"/>
      <c r="I216" s="18"/>
      <c r="J216" s="19"/>
      <c r="K216" s="18"/>
      <c r="L216" s="18"/>
      <c r="M216" s="18"/>
      <c r="N216" s="18"/>
      <c r="O216" s="19"/>
      <c r="P216" s="18"/>
      <c r="Q216" s="18"/>
      <c r="R216" s="18"/>
      <c r="S216" s="18"/>
      <c r="T216" s="19"/>
      <c r="U216" s="19"/>
      <c r="V216" s="18"/>
      <c r="W216" s="18"/>
      <c r="X216" s="19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</row>
    <row r="217" customFormat="false" ht="12.75" hidden="false" customHeight="false" outlineLevel="0" collapsed="false">
      <c r="B217" s="1"/>
      <c r="C217" s="37" t="s">
        <v>165</v>
      </c>
      <c r="G217" s="18"/>
      <c r="H217" s="18"/>
      <c r="I217" s="18"/>
      <c r="J217" s="19"/>
      <c r="K217" s="18"/>
      <c r="L217" s="18"/>
      <c r="M217" s="18"/>
      <c r="N217" s="18"/>
      <c r="O217" s="19"/>
      <c r="P217" s="18"/>
      <c r="Q217" s="18"/>
      <c r="R217" s="18"/>
      <c r="S217" s="18"/>
      <c r="T217" s="19"/>
      <c r="U217" s="19"/>
      <c r="V217" s="18"/>
      <c r="W217" s="18"/>
      <c r="X217" s="19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</row>
    <row r="218" customFormat="false" ht="12.75" hidden="false" customHeight="false" outlineLevel="0" collapsed="false">
      <c r="B218" s="1"/>
      <c r="C218" s="37"/>
      <c r="D218" s="1" t="s">
        <v>166</v>
      </c>
      <c r="G218" s="18"/>
      <c r="H218" s="18"/>
      <c r="I218" s="18"/>
      <c r="J218" s="19"/>
      <c r="K218" s="18"/>
      <c r="L218" s="18"/>
      <c r="M218" s="18"/>
      <c r="N218" s="18"/>
      <c r="O218" s="19"/>
      <c r="P218" s="18"/>
      <c r="Q218" s="18"/>
      <c r="R218" s="18"/>
      <c r="S218" s="18" t="n">
        <v>140</v>
      </c>
      <c r="T218" s="19" t="n">
        <f aca="false">SUM(Q218:S218)</f>
        <v>140</v>
      </c>
      <c r="U218" s="19"/>
      <c r="V218" s="18" t="n">
        <v>0</v>
      </c>
      <c r="W218" s="18"/>
      <c r="X218" s="19" t="n">
        <f aca="false">T218+O218+J218+V218</f>
        <v>140</v>
      </c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</row>
    <row r="219" customFormat="false" ht="12.75" hidden="false" customHeight="false" outlineLevel="0" collapsed="false">
      <c r="B219" s="3"/>
      <c r="C219" s="3"/>
      <c r="D219" s="38" t="s">
        <v>167</v>
      </c>
      <c r="G219" s="18" t="n">
        <v>71.2</v>
      </c>
      <c r="H219" s="18"/>
      <c r="I219" s="18" t="n">
        <v>-2.5</v>
      </c>
      <c r="J219" s="19" t="n">
        <f aca="false">SUM(G219:I219)</f>
        <v>68.7</v>
      </c>
      <c r="K219" s="18"/>
      <c r="L219" s="18"/>
      <c r="M219" s="18" t="n">
        <v>-110.7</v>
      </c>
      <c r="N219" s="18" t="n">
        <v>-39.5</v>
      </c>
      <c r="O219" s="19" t="n">
        <f aca="false">SUM(L219:N219)</f>
        <v>-150.2</v>
      </c>
      <c r="P219" s="18"/>
      <c r="Q219" s="18" t="n">
        <v>33.5</v>
      </c>
      <c r="R219" s="18" t="n">
        <v>-45.3</v>
      </c>
      <c r="S219" s="18" t="n">
        <v>0.7</v>
      </c>
      <c r="T219" s="19" t="n">
        <f aca="false">SUM(Q219:S219)</f>
        <v>-11.1</v>
      </c>
      <c r="U219" s="19"/>
      <c r="V219" s="18" t="n">
        <v>0</v>
      </c>
      <c r="W219" s="18"/>
      <c r="X219" s="19" t="n">
        <f aca="false">T219+O219+J219+V219</f>
        <v>-92.6</v>
      </c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</row>
    <row r="220" customFormat="false" ht="12.75" hidden="false" customHeight="false" outlineLevel="0" collapsed="false">
      <c r="B220" s="3"/>
      <c r="C220" s="3"/>
      <c r="D220" s="38" t="s">
        <v>168</v>
      </c>
      <c r="G220" s="18" t="n">
        <v>-2.1</v>
      </c>
      <c r="H220" s="18" t="n">
        <v>13</v>
      </c>
      <c r="I220" s="18" t="n">
        <v>-88</v>
      </c>
      <c r="J220" s="19" t="n">
        <f aca="false">SUM(G220:I220)</f>
        <v>-77.1</v>
      </c>
      <c r="K220" s="18"/>
      <c r="L220" s="18" t="n">
        <v>-315.1</v>
      </c>
      <c r="M220" s="18"/>
      <c r="N220" s="18"/>
      <c r="O220" s="19" t="n">
        <f aca="false">SUM(L220:N220)</f>
        <v>-315.1</v>
      </c>
      <c r="P220" s="18"/>
      <c r="Q220" s="18"/>
      <c r="R220" s="18"/>
      <c r="S220" s="18"/>
      <c r="T220" s="19" t="n">
        <f aca="false">SUM(Q220:S220)</f>
        <v>0</v>
      </c>
      <c r="U220" s="19"/>
      <c r="V220" s="18" t="n">
        <v>0</v>
      </c>
      <c r="W220" s="18"/>
      <c r="X220" s="19" t="n">
        <f aca="false">T220+O220+J220+V220</f>
        <v>-392.2</v>
      </c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</row>
    <row r="221" customFormat="false" ht="12.75" hidden="false" customHeight="false" outlineLevel="0" collapsed="false">
      <c r="B221" s="3"/>
      <c r="C221" s="3"/>
      <c r="D221" s="38" t="s">
        <v>169</v>
      </c>
      <c r="G221" s="18"/>
      <c r="H221" s="18"/>
      <c r="I221" s="18"/>
      <c r="J221" s="19" t="n">
        <f aca="false">SUM(G221:I221)</f>
        <v>0</v>
      </c>
      <c r="K221" s="18"/>
      <c r="L221" s="18" t="n">
        <v>3.1</v>
      </c>
      <c r="M221" s="18"/>
      <c r="N221" s="18"/>
      <c r="O221" s="19" t="n">
        <f aca="false">SUM(L221:N221)</f>
        <v>3.1</v>
      </c>
      <c r="P221" s="18"/>
      <c r="Q221" s="18"/>
      <c r="R221" s="18"/>
      <c r="S221" s="18"/>
      <c r="T221" s="19" t="n">
        <f aca="false">SUM(Q221:S221)</f>
        <v>0</v>
      </c>
      <c r="U221" s="19"/>
      <c r="V221" s="18" t="n">
        <v>0</v>
      </c>
      <c r="W221" s="18"/>
      <c r="X221" s="19" t="n">
        <f aca="false">T221+O221+J221+V221</f>
        <v>3.1</v>
      </c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</row>
    <row r="222" customFormat="false" ht="12.75" hidden="false" customHeight="false" outlineLevel="0" collapsed="false">
      <c r="B222" s="3"/>
      <c r="C222" s="3"/>
      <c r="D222" s="38" t="s">
        <v>170</v>
      </c>
      <c r="G222" s="18"/>
      <c r="H222" s="18"/>
      <c r="I222" s="18"/>
      <c r="J222" s="19" t="n">
        <f aca="false">SUM(G222:I222)</f>
        <v>0</v>
      </c>
      <c r="K222" s="18"/>
      <c r="L222" s="18"/>
      <c r="M222" s="18"/>
      <c r="N222" s="18"/>
      <c r="O222" s="19" t="n">
        <f aca="false">SUM(L222:N222)</f>
        <v>0</v>
      </c>
      <c r="P222" s="18"/>
      <c r="Q222" s="18" t="n">
        <v>0.6</v>
      </c>
      <c r="R222" s="18"/>
      <c r="S222" s="18"/>
      <c r="T222" s="19" t="n">
        <f aca="false">SUM(Q222:S222)</f>
        <v>0.6</v>
      </c>
      <c r="U222" s="19"/>
      <c r="V222" s="18" t="n">
        <v>0</v>
      </c>
      <c r="W222" s="18"/>
      <c r="X222" s="19" t="n">
        <f aca="false">T222+O222+J222+V222</f>
        <v>0.6</v>
      </c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</row>
    <row r="223" customFormat="false" ht="12.75" hidden="false" customHeight="false" outlineLevel="0" collapsed="false">
      <c r="B223" s="3"/>
      <c r="C223" s="3"/>
      <c r="D223" s="38" t="s">
        <v>171</v>
      </c>
      <c r="G223" s="18"/>
      <c r="H223" s="18"/>
      <c r="I223" s="18"/>
      <c r="J223" s="19" t="n">
        <f aca="false">SUM(G223:I223)</f>
        <v>0</v>
      </c>
      <c r="K223" s="18"/>
      <c r="L223" s="18" t="n">
        <v>-0.7</v>
      </c>
      <c r="M223" s="18"/>
      <c r="N223" s="18"/>
      <c r="O223" s="19" t="n">
        <f aca="false">SUM(L223:N223)</f>
        <v>-0.7</v>
      </c>
      <c r="P223" s="18"/>
      <c r="Q223" s="18"/>
      <c r="R223" s="18"/>
      <c r="S223" s="18"/>
      <c r="T223" s="19" t="n">
        <f aca="false">SUM(Q223:S223)</f>
        <v>0</v>
      </c>
      <c r="U223" s="19"/>
      <c r="V223" s="18" t="n">
        <v>0</v>
      </c>
      <c r="W223" s="18"/>
      <c r="X223" s="19" t="n">
        <f aca="false">T223+O223+J223+V223</f>
        <v>-0.7</v>
      </c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</row>
    <row r="224" customFormat="false" ht="12.75" hidden="false" customHeight="false" outlineLevel="0" collapsed="false">
      <c r="B224" s="3"/>
      <c r="C224" s="3"/>
      <c r="D224" s="38" t="s">
        <v>118</v>
      </c>
      <c r="G224" s="27" t="n">
        <f aca="false">67.5-G219-G220</f>
        <v>-1.6</v>
      </c>
      <c r="H224" s="18" t="n">
        <f aca="false">20-H220</f>
        <v>7</v>
      </c>
      <c r="I224" s="18" t="n">
        <f aca="false">-89.5-I220-+I219</f>
        <v>1</v>
      </c>
      <c r="J224" s="19" t="n">
        <f aca="false">SUM(G224:I224)</f>
        <v>6.4</v>
      </c>
      <c r="K224" s="18"/>
      <c r="L224" s="18"/>
      <c r="M224" s="18"/>
      <c r="N224" s="18"/>
      <c r="O224" s="19" t="n">
        <f aca="false">SUM(L224:N224)</f>
        <v>0</v>
      </c>
      <c r="P224" s="18"/>
      <c r="Q224" s="18"/>
      <c r="R224" s="18"/>
      <c r="S224" s="18" t="n">
        <v>31.2</v>
      </c>
      <c r="T224" s="19" t="n">
        <f aca="false">SUM(Q224:S224)</f>
        <v>31.2</v>
      </c>
      <c r="U224" s="19"/>
      <c r="V224" s="18" t="n">
        <v>0</v>
      </c>
      <c r="W224" s="18"/>
      <c r="X224" s="19" t="n">
        <f aca="false">T224+O224+J224+V224</f>
        <v>37.6</v>
      </c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</row>
    <row r="225" customFormat="false" ht="12.75" hidden="false" customHeight="false" outlineLevel="0" collapsed="false">
      <c r="B225" s="3"/>
      <c r="C225" s="3"/>
      <c r="D225" s="1" t="s">
        <v>172</v>
      </c>
      <c r="G225" s="24" t="n">
        <f aca="false">SUM(G219:G224)</f>
        <v>67.5</v>
      </c>
      <c r="H225" s="24" t="n">
        <f aca="false">SUM(H219:H224)</f>
        <v>20</v>
      </c>
      <c r="I225" s="24" t="n">
        <f aca="false">SUM(I219:I224)</f>
        <v>-89.5</v>
      </c>
      <c r="J225" s="25" t="n">
        <f aca="false">SUM(J219:J224)</f>
        <v>-1.99999999999999</v>
      </c>
      <c r="K225" s="18"/>
      <c r="L225" s="24" t="n">
        <f aca="false">SUM(L219:L224)</f>
        <v>-312.7</v>
      </c>
      <c r="M225" s="24" t="n">
        <f aca="false">SUM(M219:M224)</f>
        <v>-110.7</v>
      </c>
      <c r="N225" s="24" t="n">
        <f aca="false">SUM(N219:N224)</f>
        <v>-39.5</v>
      </c>
      <c r="O225" s="25" t="n">
        <f aca="false">SUM(O219:O224)</f>
        <v>-462.9</v>
      </c>
      <c r="P225" s="18"/>
      <c r="Q225" s="24" t="n">
        <f aca="false">SUM(Q219:Q224)</f>
        <v>34.1</v>
      </c>
      <c r="R225" s="24" t="n">
        <f aca="false">SUM(R219:R224)</f>
        <v>-45.3</v>
      </c>
      <c r="S225" s="24" t="n">
        <f aca="false">SUM(S217:S224)</f>
        <v>171.9</v>
      </c>
      <c r="T225" s="25" t="n">
        <f aca="false">SUM(T217:T224)</f>
        <v>160.7</v>
      </c>
      <c r="U225" s="26"/>
      <c r="V225" s="24" t="n">
        <f aca="false">SUM(V218:V224)</f>
        <v>0</v>
      </c>
      <c r="W225" s="18"/>
      <c r="X225" s="25" t="n">
        <f aca="false">SUM(X218:X224)</f>
        <v>-304.2</v>
      </c>
      <c r="Y225" s="18" t="n">
        <f aca="false">T225+O225+J225</f>
        <v>-304.2</v>
      </c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</row>
    <row r="226" customFormat="false" ht="12.75" hidden="false" customHeight="false" outlineLevel="0" collapsed="false">
      <c r="B226" s="3"/>
      <c r="C226" s="3"/>
      <c r="D226" s="38"/>
      <c r="G226" s="18"/>
      <c r="H226" s="18"/>
      <c r="I226" s="18"/>
      <c r="J226" s="19"/>
      <c r="K226" s="18"/>
      <c r="L226" s="18"/>
      <c r="M226" s="18"/>
      <c r="N226" s="18"/>
      <c r="O226" s="19"/>
      <c r="P226" s="18"/>
      <c r="Q226" s="18"/>
      <c r="R226" s="18"/>
      <c r="S226" s="18"/>
      <c r="T226" s="19"/>
      <c r="U226" s="19"/>
      <c r="V226" s="18"/>
      <c r="W226" s="18"/>
      <c r="X226" s="19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</row>
    <row r="227" customFormat="false" ht="12.75" hidden="false" customHeight="false" outlineLevel="0" collapsed="false">
      <c r="A227" s="3"/>
      <c r="B227" s="3"/>
      <c r="C227" s="3" t="s">
        <v>173</v>
      </c>
      <c r="D227" s="37"/>
      <c r="E227" s="3"/>
      <c r="F227" s="3"/>
      <c r="G227" s="19" t="n">
        <f aca="false">G225</f>
        <v>67.5</v>
      </c>
      <c r="H227" s="19" t="n">
        <f aca="false">H225</f>
        <v>20</v>
      </c>
      <c r="I227" s="19" t="n">
        <f aca="false">I225</f>
        <v>-89.5</v>
      </c>
      <c r="J227" s="19" t="n">
        <f aca="false">SUM(G227:I227)</f>
        <v>-2</v>
      </c>
      <c r="K227" s="19"/>
      <c r="L227" s="19" t="n">
        <f aca="false">SUM(L225)</f>
        <v>-312.7</v>
      </c>
      <c r="M227" s="19" t="n">
        <f aca="false">SUM(M225)</f>
        <v>-110.7</v>
      </c>
      <c r="N227" s="19" t="n">
        <f aca="false">SUM(N225)</f>
        <v>-39.5</v>
      </c>
      <c r="O227" s="19" t="n">
        <f aca="false">SUM(O225)</f>
        <v>-462.9</v>
      </c>
      <c r="P227" s="19"/>
      <c r="Q227" s="19" t="n">
        <f aca="false">Q225</f>
        <v>34.1</v>
      </c>
      <c r="R227" s="19" t="n">
        <f aca="false">R225</f>
        <v>-45.3</v>
      </c>
      <c r="S227" s="19" t="n">
        <f aca="false">S225</f>
        <v>171.9</v>
      </c>
      <c r="T227" s="19" t="n">
        <f aca="false">T225</f>
        <v>160.7</v>
      </c>
      <c r="U227" s="19"/>
      <c r="V227" s="19" t="n">
        <f aca="false">V225</f>
        <v>0</v>
      </c>
      <c r="W227" s="19"/>
      <c r="X227" s="19" t="n">
        <f aca="false">X225</f>
        <v>-304.2</v>
      </c>
      <c r="Y227" s="18" t="n">
        <f aca="false">T227+O227+J227</f>
        <v>-304.2</v>
      </c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  <c r="IV227" s="3"/>
      <c r="IW227" s="3"/>
    </row>
    <row r="228" customFormat="false" ht="12.75" hidden="false" customHeight="false" outlineLevel="0" collapsed="false">
      <c r="B228" s="37" t="s">
        <v>118</v>
      </c>
      <c r="C228" s="3"/>
      <c r="D228" s="38"/>
      <c r="G228" s="18"/>
      <c r="H228" s="18"/>
      <c r="I228" s="18"/>
      <c r="J228" s="19"/>
      <c r="K228" s="18"/>
      <c r="L228" s="18"/>
      <c r="M228" s="18"/>
      <c r="N228" s="18"/>
      <c r="O228" s="19"/>
      <c r="P228" s="18"/>
      <c r="Q228" s="18"/>
      <c r="R228" s="18"/>
      <c r="S228" s="18"/>
      <c r="T228" s="19"/>
      <c r="U228" s="19"/>
      <c r="V228" s="18"/>
      <c r="W228" s="18"/>
      <c r="X228" s="19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</row>
    <row r="229" customFormat="false" ht="12.75" hidden="true" customHeight="false" outlineLevel="0" collapsed="false">
      <c r="B229" s="3"/>
      <c r="C229" s="3"/>
      <c r="D229" s="28" t="s">
        <v>174</v>
      </c>
      <c r="F229" s="28"/>
      <c r="G229" s="18"/>
      <c r="H229" s="18"/>
      <c r="I229" s="18"/>
      <c r="J229" s="19"/>
      <c r="K229" s="18"/>
      <c r="L229" s="18"/>
      <c r="M229" s="18"/>
      <c r="N229" s="18"/>
      <c r="O229" s="19"/>
      <c r="P229" s="18"/>
      <c r="Q229" s="18"/>
      <c r="R229" s="18"/>
      <c r="S229" s="18"/>
      <c r="T229" s="19"/>
      <c r="U229" s="19"/>
      <c r="V229" s="18"/>
      <c r="W229" s="18"/>
      <c r="X229" s="19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</row>
    <row r="230" customFormat="false" ht="12.75" hidden="true" customHeight="false" outlineLevel="0" collapsed="false">
      <c r="B230" s="3"/>
      <c r="C230" s="3"/>
      <c r="D230" s="28" t="s">
        <v>175</v>
      </c>
      <c r="F230" s="28"/>
      <c r="G230" s="18"/>
      <c r="H230" s="18"/>
      <c r="I230" s="18"/>
      <c r="J230" s="19"/>
      <c r="K230" s="18"/>
      <c r="L230" s="18"/>
      <c r="M230" s="18"/>
      <c r="N230" s="18"/>
      <c r="O230" s="19"/>
      <c r="P230" s="18"/>
      <c r="Q230" s="18"/>
      <c r="R230" s="18"/>
      <c r="S230" s="18"/>
      <c r="T230" s="19"/>
      <c r="U230" s="19"/>
      <c r="V230" s="18"/>
      <c r="W230" s="18"/>
      <c r="X230" s="19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</row>
    <row r="231" customFormat="false" ht="12.75" hidden="true" customHeight="false" outlineLevel="0" collapsed="false">
      <c r="B231" s="3"/>
      <c r="C231" s="3"/>
      <c r="D231" s="28" t="s">
        <v>176</v>
      </c>
      <c r="F231" s="28"/>
      <c r="G231" s="18"/>
      <c r="H231" s="18"/>
      <c r="I231" s="18"/>
      <c r="J231" s="19"/>
      <c r="K231" s="18"/>
      <c r="L231" s="18"/>
      <c r="M231" s="18"/>
      <c r="N231" s="18"/>
      <c r="O231" s="19"/>
      <c r="P231" s="18"/>
      <c r="Q231" s="18"/>
      <c r="R231" s="18"/>
      <c r="S231" s="18"/>
      <c r="T231" s="19"/>
      <c r="U231" s="19"/>
      <c r="V231" s="18"/>
      <c r="W231" s="18"/>
      <c r="X231" s="19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</row>
    <row r="232" customFormat="false" ht="12.75" hidden="true" customHeight="false" outlineLevel="0" collapsed="false">
      <c r="B232" s="3"/>
      <c r="C232" s="3"/>
      <c r="D232" s="28" t="s">
        <v>177</v>
      </c>
      <c r="F232" s="28"/>
      <c r="G232" s="18"/>
      <c r="H232" s="18"/>
      <c r="I232" s="18"/>
      <c r="J232" s="19"/>
      <c r="K232" s="18"/>
      <c r="L232" s="18"/>
      <c r="M232" s="18"/>
      <c r="N232" s="18"/>
      <c r="O232" s="19"/>
      <c r="P232" s="18"/>
      <c r="Q232" s="18"/>
      <c r="R232" s="18"/>
      <c r="S232" s="18"/>
      <c r="T232" s="19"/>
      <c r="U232" s="19"/>
      <c r="V232" s="18"/>
      <c r="W232" s="18"/>
      <c r="X232" s="19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</row>
    <row r="233" customFormat="false" ht="12.75" hidden="true" customHeight="false" outlineLevel="0" collapsed="false">
      <c r="B233" s="3"/>
      <c r="C233" s="3"/>
      <c r="D233" s="28" t="s">
        <v>178</v>
      </c>
      <c r="F233" s="28"/>
      <c r="G233" s="18"/>
      <c r="H233" s="18"/>
      <c r="I233" s="18"/>
      <c r="J233" s="19"/>
      <c r="K233" s="18"/>
      <c r="L233" s="18"/>
      <c r="M233" s="18"/>
      <c r="N233" s="18"/>
      <c r="O233" s="19"/>
      <c r="P233" s="18"/>
      <c r="Q233" s="18"/>
      <c r="R233" s="18"/>
      <c r="S233" s="18"/>
      <c r="T233" s="19"/>
      <c r="U233" s="19"/>
      <c r="V233" s="18"/>
      <c r="W233" s="18"/>
      <c r="X233" s="19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</row>
    <row r="234" customFormat="false" ht="12.75" hidden="true" customHeight="false" outlineLevel="0" collapsed="false">
      <c r="B234" s="3"/>
      <c r="C234" s="3"/>
      <c r="D234" s="28" t="s">
        <v>179</v>
      </c>
      <c r="F234" s="28"/>
      <c r="G234" s="18"/>
      <c r="H234" s="18"/>
      <c r="I234" s="18"/>
      <c r="J234" s="19"/>
      <c r="K234" s="18"/>
      <c r="L234" s="18"/>
      <c r="M234" s="18"/>
      <c r="N234" s="18"/>
      <c r="O234" s="19"/>
      <c r="P234" s="18"/>
      <c r="Q234" s="18"/>
      <c r="R234" s="18"/>
      <c r="S234" s="18"/>
      <c r="T234" s="19"/>
      <c r="U234" s="19"/>
      <c r="V234" s="18"/>
      <c r="W234" s="18"/>
      <c r="X234" s="19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</row>
    <row r="235" customFormat="false" ht="12.75" hidden="true" customHeight="false" outlineLevel="0" collapsed="false">
      <c r="B235" s="3"/>
      <c r="C235" s="3"/>
      <c r="D235" s="28" t="s">
        <v>180</v>
      </c>
      <c r="F235" s="28"/>
      <c r="G235" s="18"/>
      <c r="H235" s="18"/>
      <c r="I235" s="18"/>
      <c r="J235" s="19"/>
      <c r="K235" s="18"/>
      <c r="L235" s="18"/>
      <c r="M235" s="18"/>
      <c r="N235" s="18"/>
      <c r="O235" s="19"/>
      <c r="P235" s="18"/>
      <c r="Q235" s="18"/>
      <c r="R235" s="18"/>
      <c r="S235" s="18"/>
      <c r="T235" s="19"/>
      <c r="U235" s="19"/>
      <c r="V235" s="18"/>
      <c r="W235" s="18"/>
      <c r="X235" s="19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</row>
    <row r="236" customFormat="false" ht="12.75" hidden="true" customHeight="false" outlineLevel="0" collapsed="false">
      <c r="B236" s="3"/>
      <c r="C236" s="3"/>
      <c r="D236" s="28" t="s">
        <v>181</v>
      </c>
      <c r="F236" s="28"/>
      <c r="G236" s="18"/>
      <c r="H236" s="18"/>
      <c r="I236" s="18"/>
      <c r="J236" s="19"/>
      <c r="K236" s="18"/>
      <c r="L236" s="18"/>
      <c r="M236" s="18"/>
      <c r="N236" s="18"/>
      <c r="O236" s="19"/>
      <c r="P236" s="18"/>
      <c r="Q236" s="18"/>
      <c r="R236" s="18"/>
      <c r="S236" s="18"/>
      <c r="T236" s="19"/>
      <c r="U236" s="19"/>
      <c r="V236" s="18"/>
      <c r="W236" s="18"/>
      <c r="X236" s="19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</row>
    <row r="237" customFormat="false" ht="12.75" hidden="true" customHeight="false" outlineLevel="0" collapsed="false">
      <c r="B237" s="3"/>
      <c r="C237" s="3"/>
      <c r="D237" s="28" t="s">
        <v>182</v>
      </c>
      <c r="F237" s="28"/>
      <c r="G237" s="18"/>
      <c r="H237" s="18"/>
      <c r="I237" s="18"/>
      <c r="J237" s="19"/>
      <c r="K237" s="18"/>
      <c r="L237" s="18"/>
      <c r="M237" s="18"/>
      <c r="N237" s="18"/>
      <c r="O237" s="19"/>
      <c r="P237" s="18"/>
      <c r="Q237" s="18"/>
      <c r="R237" s="18"/>
      <c r="S237" s="18"/>
      <c r="T237" s="19"/>
      <c r="U237" s="19"/>
      <c r="V237" s="18"/>
      <c r="W237" s="18"/>
      <c r="X237" s="19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</row>
    <row r="238" customFormat="false" ht="12.75" hidden="true" customHeight="false" outlineLevel="0" collapsed="false">
      <c r="B238" s="3"/>
      <c r="C238" s="3"/>
      <c r="D238" s="28" t="s">
        <v>183</v>
      </c>
      <c r="F238" s="28"/>
      <c r="G238" s="18"/>
      <c r="H238" s="18"/>
      <c r="I238" s="18"/>
      <c r="J238" s="19"/>
      <c r="K238" s="18"/>
      <c r="L238" s="18"/>
      <c r="M238" s="18"/>
      <c r="N238" s="18"/>
      <c r="O238" s="19"/>
      <c r="P238" s="18"/>
      <c r="Q238" s="18"/>
      <c r="R238" s="18"/>
      <c r="S238" s="18"/>
      <c r="T238" s="19"/>
      <c r="U238" s="19"/>
      <c r="V238" s="18"/>
      <c r="W238" s="18"/>
      <c r="X238" s="19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</row>
    <row r="239" customFormat="false" ht="12.75" hidden="true" customHeight="false" outlineLevel="0" collapsed="false">
      <c r="B239" s="3"/>
      <c r="C239" s="3"/>
      <c r="D239" s="28" t="s">
        <v>184</v>
      </c>
      <c r="F239" s="28"/>
      <c r="G239" s="18"/>
      <c r="H239" s="18"/>
      <c r="I239" s="18"/>
      <c r="J239" s="19"/>
      <c r="K239" s="18"/>
      <c r="L239" s="18"/>
      <c r="M239" s="18"/>
      <c r="N239" s="18"/>
      <c r="O239" s="19"/>
      <c r="P239" s="18"/>
      <c r="Q239" s="18"/>
      <c r="R239" s="18"/>
      <c r="S239" s="18"/>
      <c r="T239" s="19"/>
      <c r="U239" s="19"/>
      <c r="V239" s="18"/>
      <c r="W239" s="18"/>
      <c r="X239" s="19" t="n">
        <f aca="false">T239+O239+J239</f>
        <v>0</v>
      </c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</row>
    <row r="240" customFormat="false" ht="12.75" hidden="true" customHeight="false" outlineLevel="0" collapsed="false">
      <c r="B240" s="3"/>
      <c r="C240" s="3"/>
      <c r="D240" s="28" t="s">
        <v>185</v>
      </c>
      <c r="F240" s="28"/>
      <c r="G240" s="18"/>
      <c r="H240" s="18"/>
      <c r="I240" s="18"/>
      <c r="J240" s="19"/>
      <c r="K240" s="18"/>
      <c r="L240" s="18"/>
      <c r="M240" s="18"/>
      <c r="N240" s="18"/>
      <c r="O240" s="19"/>
      <c r="P240" s="18"/>
      <c r="Q240" s="18"/>
      <c r="R240" s="18"/>
      <c r="S240" s="18"/>
      <c r="T240" s="19"/>
      <c r="U240" s="19"/>
      <c r="V240" s="18"/>
      <c r="W240" s="18"/>
      <c r="X240" s="19" t="n">
        <f aca="false">T240+O240+J240</f>
        <v>0</v>
      </c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</row>
    <row r="241" customFormat="false" ht="12.75" hidden="true" customHeight="false" outlineLevel="0" collapsed="false">
      <c r="B241" s="3"/>
      <c r="C241" s="3"/>
      <c r="D241" s="28" t="s">
        <v>186</v>
      </c>
      <c r="F241" s="28"/>
      <c r="G241" s="18"/>
      <c r="H241" s="18"/>
      <c r="I241" s="18"/>
      <c r="J241" s="19"/>
      <c r="K241" s="18"/>
      <c r="L241" s="18"/>
      <c r="M241" s="18"/>
      <c r="N241" s="18"/>
      <c r="O241" s="19"/>
      <c r="P241" s="18"/>
      <c r="Q241" s="18"/>
      <c r="R241" s="18"/>
      <c r="S241" s="18"/>
      <c r="T241" s="19"/>
      <c r="U241" s="19"/>
      <c r="V241" s="18"/>
      <c r="W241" s="18"/>
      <c r="X241" s="19" t="n">
        <f aca="false">T241+O241+J241</f>
        <v>0</v>
      </c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</row>
    <row r="242" customFormat="false" ht="12.75" hidden="true" customHeight="false" outlineLevel="0" collapsed="false">
      <c r="B242" s="3"/>
      <c r="C242" s="3"/>
      <c r="D242" s="28" t="s">
        <v>42</v>
      </c>
      <c r="F242" s="28"/>
      <c r="G242" s="18"/>
      <c r="H242" s="18"/>
      <c r="I242" s="18"/>
      <c r="J242" s="19"/>
      <c r="K242" s="18"/>
      <c r="L242" s="18"/>
      <c r="M242" s="18"/>
      <c r="N242" s="18"/>
      <c r="O242" s="19"/>
      <c r="P242" s="18"/>
      <c r="Q242" s="18"/>
      <c r="R242" s="18"/>
      <c r="S242" s="18"/>
      <c r="T242" s="19"/>
      <c r="U242" s="19"/>
      <c r="V242" s="18"/>
      <c r="W242" s="18"/>
      <c r="X242" s="19" t="n">
        <f aca="false">T242+O242+J242</f>
        <v>0</v>
      </c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</row>
    <row r="243" customFormat="false" ht="12.75" hidden="true" customHeight="false" outlineLevel="0" collapsed="false">
      <c r="B243" s="3"/>
      <c r="C243" s="3"/>
      <c r="D243" s="28" t="s">
        <v>187</v>
      </c>
      <c r="F243" s="28"/>
      <c r="G243" s="18"/>
      <c r="H243" s="18"/>
      <c r="I243" s="18"/>
      <c r="J243" s="19"/>
      <c r="K243" s="18"/>
      <c r="L243" s="18"/>
      <c r="M243" s="18"/>
      <c r="N243" s="18"/>
      <c r="O243" s="19"/>
      <c r="P243" s="18"/>
      <c r="Q243" s="18"/>
      <c r="R243" s="18"/>
      <c r="S243" s="18"/>
      <c r="T243" s="19"/>
      <c r="U243" s="19"/>
      <c r="V243" s="18"/>
      <c r="W243" s="18"/>
      <c r="X243" s="19" t="n">
        <f aca="false">T243+O243+J243</f>
        <v>0</v>
      </c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</row>
    <row r="244" customFormat="false" ht="12.75" hidden="true" customHeight="false" outlineLevel="0" collapsed="false">
      <c r="B244" s="3"/>
      <c r="C244" s="3"/>
      <c r="D244" s="28" t="s">
        <v>188</v>
      </c>
      <c r="F244" s="28"/>
      <c r="G244" s="18"/>
      <c r="H244" s="18"/>
      <c r="I244" s="18"/>
      <c r="J244" s="19"/>
      <c r="K244" s="18"/>
      <c r="L244" s="18"/>
      <c r="M244" s="18"/>
      <c r="N244" s="18"/>
      <c r="O244" s="19"/>
      <c r="P244" s="18"/>
      <c r="Q244" s="18"/>
      <c r="R244" s="18"/>
      <c r="S244" s="18"/>
      <c r="T244" s="19"/>
      <c r="U244" s="19"/>
      <c r="V244" s="18"/>
      <c r="W244" s="18"/>
      <c r="X244" s="19" t="n">
        <f aca="false">T244+O244+J244</f>
        <v>0</v>
      </c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</row>
    <row r="245" customFormat="false" ht="12.75" hidden="false" customHeight="false" outlineLevel="0" collapsed="false">
      <c r="B245" s="3"/>
      <c r="C245" s="3"/>
      <c r="D245" s="28" t="s">
        <v>118</v>
      </c>
      <c r="F245" s="28"/>
      <c r="G245" s="18" t="n">
        <f aca="false">-42.9-G177+17.1</f>
        <v>16.7</v>
      </c>
      <c r="H245" s="18" t="n">
        <v>6</v>
      </c>
      <c r="I245" s="18" t="n">
        <v>27.6</v>
      </c>
      <c r="J245" s="19" t="n">
        <f aca="false">SUM(G245:I245)</f>
        <v>50.3</v>
      </c>
      <c r="K245" s="18"/>
      <c r="L245" s="18" t="n">
        <f aca="false">-15+15.9</f>
        <v>0.9</v>
      </c>
      <c r="M245" s="18" t="n">
        <v>28.9</v>
      </c>
      <c r="N245" s="18" t="n">
        <f aca="false">-7+19.9+3.8+8.5</f>
        <v>25.2</v>
      </c>
      <c r="O245" s="19" t="n">
        <f aca="false">SUM(L245:N245)</f>
        <v>55</v>
      </c>
      <c r="P245" s="18"/>
      <c r="Q245" s="18" t="n">
        <f aca="false">-44+42.9+0.6</f>
        <v>-0.500000000000001</v>
      </c>
      <c r="R245" s="18" t="n">
        <v>0</v>
      </c>
      <c r="S245" s="18" t="n">
        <v>0</v>
      </c>
      <c r="T245" s="19" t="n">
        <f aca="false">SUM(Q245:S245)</f>
        <v>-0.500000000000001</v>
      </c>
      <c r="U245" s="19"/>
      <c r="V245" s="18" t="n">
        <v>-3.4</v>
      </c>
      <c r="W245" s="18"/>
      <c r="X245" s="19" t="n">
        <f aca="false">T245+O245+J245+V245</f>
        <v>101.4</v>
      </c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</row>
    <row r="246" customFormat="false" ht="12.75" hidden="false" customHeight="false" outlineLevel="0" collapsed="false">
      <c r="A246" s="3"/>
      <c r="B246" s="3"/>
      <c r="C246" s="3"/>
      <c r="D246" s="3" t="s">
        <v>3</v>
      </c>
      <c r="E246" s="3"/>
      <c r="F246" s="3"/>
      <c r="G246" s="25" t="n">
        <f aca="false">SUM(G245)</f>
        <v>16.7</v>
      </c>
      <c r="H246" s="25" t="n">
        <f aca="false">SUM(H245)</f>
        <v>6</v>
      </c>
      <c r="I246" s="25" t="n">
        <f aca="false">SUM(I245)</f>
        <v>27.6</v>
      </c>
      <c r="J246" s="25" t="n">
        <f aca="false">SUM(J245)</f>
        <v>50.3</v>
      </c>
      <c r="K246" s="19"/>
      <c r="L246" s="25" t="n">
        <f aca="false">SUM(L245)</f>
        <v>0.9</v>
      </c>
      <c r="M246" s="25" t="n">
        <f aca="false">SUM(M245)</f>
        <v>28.9</v>
      </c>
      <c r="N246" s="25" t="n">
        <f aca="false">SUM(N245)</f>
        <v>25.2</v>
      </c>
      <c r="O246" s="25" t="n">
        <f aca="false">SUM(O245)</f>
        <v>55</v>
      </c>
      <c r="P246" s="19"/>
      <c r="Q246" s="25" t="n">
        <f aca="false">SUM(Q245)</f>
        <v>-0.500000000000001</v>
      </c>
      <c r="R246" s="25" t="n">
        <f aca="false">SUM(R245)</f>
        <v>0</v>
      </c>
      <c r="S246" s="25" t="n">
        <f aca="false">SUM(S245)</f>
        <v>0</v>
      </c>
      <c r="T246" s="25" t="n">
        <f aca="false">SUM(T245)</f>
        <v>-0.500000000000001</v>
      </c>
      <c r="U246" s="26"/>
      <c r="V246" s="24" t="n">
        <f aca="false">SUM(V245)</f>
        <v>-3.4</v>
      </c>
      <c r="W246" s="19"/>
      <c r="X246" s="25" t="n">
        <f aca="false">SUM(X239:X245)</f>
        <v>101.4</v>
      </c>
      <c r="Y246" s="18" t="n">
        <f aca="false">T246+O246+J246</f>
        <v>104.8</v>
      </c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  <c r="IV246" s="3"/>
      <c r="IW246" s="3"/>
    </row>
    <row r="247" customFormat="false" ht="12.75" hidden="false" customHeight="false" outlineLevel="0" collapsed="false">
      <c r="G247" s="18"/>
      <c r="H247" s="18"/>
      <c r="I247" s="18"/>
      <c r="J247" s="19"/>
      <c r="K247" s="18"/>
      <c r="L247" s="18"/>
      <c r="M247" s="18"/>
      <c r="N247" s="18"/>
      <c r="O247" s="19"/>
      <c r="P247" s="18"/>
      <c r="Q247" s="18"/>
      <c r="R247" s="18"/>
      <c r="S247" s="18"/>
      <c r="T247" s="19"/>
      <c r="U247" s="19"/>
      <c r="V247" s="18"/>
      <c r="W247" s="18"/>
      <c r="X247" s="19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</row>
    <row r="248" customFormat="false" ht="12.75" hidden="false" customHeight="false" outlineLevel="0" collapsed="false">
      <c r="A248" s="39"/>
      <c r="B248" s="40" t="s">
        <v>189</v>
      </c>
      <c r="C248" s="40"/>
      <c r="D248" s="40"/>
      <c r="E248" s="40"/>
      <c r="F248" s="40"/>
      <c r="G248" s="41" t="n">
        <f aca="false">G246+G227+G210+G165</f>
        <v>1211.7</v>
      </c>
      <c r="H248" s="41" t="n">
        <f aca="false">H246+H227+H210+H165</f>
        <v>-68.5999999999997</v>
      </c>
      <c r="I248" s="41" t="n">
        <f aca="false">I246+I227+I210+I165</f>
        <v>284.4</v>
      </c>
      <c r="J248" s="41" t="n">
        <f aca="false">SUM(G248:I248)</f>
        <v>1427.5</v>
      </c>
      <c r="K248" s="41"/>
      <c r="L248" s="41" t="n">
        <f aca="false">L246+L227+L210+L165</f>
        <v>-838.4</v>
      </c>
      <c r="M248" s="41" t="n">
        <f aca="false">M246+M227+M210+M165</f>
        <v>1106.4</v>
      </c>
      <c r="N248" s="41" t="n">
        <f aca="false">N246+N227+N210+N165</f>
        <v>-179.9</v>
      </c>
      <c r="O248" s="41" t="n">
        <f aca="false">O246+O227+O210+O165</f>
        <v>88.1000000000001</v>
      </c>
      <c r="P248" s="41"/>
      <c r="Q248" s="41" t="n">
        <f aca="false">Q246+Q227+Q210+Q165</f>
        <v>-32.4000000000001</v>
      </c>
      <c r="R248" s="41" t="n">
        <f aca="false">R246+R227+R210+R165</f>
        <v>-153.4</v>
      </c>
      <c r="S248" s="41" t="n">
        <f aca="false">S246+S227+S210+S165</f>
        <v>1546.4</v>
      </c>
      <c r="T248" s="41" t="n">
        <f aca="false">T246+T227+T210+T165</f>
        <v>1365.1</v>
      </c>
      <c r="U248" s="41"/>
      <c r="V248" s="41" t="n">
        <f aca="false">V246+V227+V210+V165</f>
        <v>-678.4</v>
      </c>
      <c r="W248" s="41"/>
      <c r="X248" s="41" t="n">
        <f aca="false">X246+X227+X210+X165</f>
        <v>2210</v>
      </c>
      <c r="Y248" s="42" t="n">
        <f aca="false">T248+O248+J248</f>
        <v>2880.7</v>
      </c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39"/>
      <c r="BC248" s="39"/>
      <c r="BD248" s="39"/>
      <c r="BE248" s="39"/>
      <c r="BF248" s="39"/>
      <c r="BG248" s="39"/>
      <c r="BH248" s="39"/>
      <c r="BI248" s="39"/>
      <c r="BJ248" s="39"/>
      <c r="BK248" s="39"/>
      <c r="BL248" s="39"/>
      <c r="BM248" s="39"/>
      <c r="BN248" s="39"/>
      <c r="BO248" s="39"/>
      <c r="BP248" s="39"/>
      <c r="BQ248" s="39"/>
      <c r="BR248" s="39"/>
      <c r="BS248" s="39"/>
      <c r="BT248" s="39"/>
      <c r="BU248" s="39"/>
      <c r="BV248" s="39"/>
      <c r="BW248" s="39"/>
      <c r="BX248" s="39"/>
      <c r="BY248" s="39"/>
      <c r="BZ248" s="39"/>
      <c r="CA248" s="39"/>
      <c r="CB248" s="39"/>
      <c r="CC248" s="39"/>
      <c r="CD248" s="39"/>
      <c r="CE248" s="39"/>
      <c r="CF248" s="39"/>
      <c r="CG248" s="39"/>
      <c r="CH248" s="39"/>
      <c r="CI248" s="39"/>
      <c r="CJ248" s="39"/>
      <c r="CK248" s="39"/>
      <c r="CL248" s="39"/>
      <c r="CM248" s="39"/>
      <c r="CN248" s="39"/>
      <c r="CO248" s="39"/>
      <c r="CP248" s="39"/>
      <c r="CQ248" s="39"/>
      <c r="CR248" s="39"/>
      <c r="CS248" s="39"/>
      <c r="CT248" s="39"/>
      <c r="CU248" s="39"/>
      <c r="CV248" s="39"/>
      <c r="CW248" s="39"/>
      <c r="CX248" s="39"/>
      <c r="CY248" s="39"/>
      <c r="CZ248" s="39"/>
      <c r="DA248" s="39"/>
      <c r="DB248" s="39"/>
      <c r="DC248" s="39"/>
      <c r="DD248" s="39"/>
      <c r="DE248" s="39"/>
      <c r="DF248" s="39"/>
      <c r="DG248" s="39"/>
      <c r="DH248" s="39"/>
      <c r="DI248" s="39"/>
      <c r="DJ248" s="39"/>
      <c r="DK248" s="39"/>
      <c r="DL248" s="39"/>
      <c r="DM248" s="39"/>
      <c r="DN248" s="39"/>
      <c r="DO248" s="39"/>
      <c r="DP248" s="39"/>
      <c r="DQ248" s="39"/>
      <c r="DR248" s="39"/>
      <c r="DS248" s="39"/>
      <c r="DT248" s="39"/>
      <c r="DU248" s="39"/>
      <c r="DV248" s="39"/>
      <c r="DW248" s="39"/>
      <c r="DX248" s="39"/>
      <c r="DY248" s="39"/>
      <c r="DZ248" s="39"/>
      <c r="EA248" s="39"/>
      <c r="EB248" s="39"/>
      <c r="EC248" s="39"/>
      <c r="ED248" s="39"/>
      <c r="EE248" s="39"/>
      <c r="EF248" s="39"/>
      <c r="EG248" s="39"/>
      <c r="EH248" s="39"/>
      <c r="EI248" s="39"/>
      <c r="EJ248" s="39"/>
      <c r="EK248" s="39"/>
      <c r="EL248" s="39"/>
      <c r="EM248" s="39"/>
      <c r="EN248" s="39"/>
      <c r="EO248" s="39"/>
      <c r="EP248" s="39"/>
      <c r="EQ248" s="39"/>
      <c r="ER248" s="39"/>
      <c r="ES248" s="39"/>
      <c r="ET248" s="39"/>
      <c r="EU248" s="39"/>
      <c r="EV248" s="39"/>
      <c r="EW248" s="39"/>
      <c r="EX248" s="39"/>
      <c r="EY248" s="39"/>
      <c r="EZ248" s="39"/>
      <c r="FA248" s="39"/>
      <c r="FB248" s="39"/>
      <c r="FC248" s="39"/>
      <c r="FD248" s="39"/>
      <c r="FE248" s="39"/>
      <c r="FF248" s="39"/>
      <c r="FG248" s="39"/>
      <c r="FH248" s="39"/>
      <c r="FI248" s="39"/>
      <c r="FJ248" s="39"/>
      <c r="FK248" s="39"/>
      <c r="FL248" s="39"/>
      <c r="FM248" s="39"/>
      <c r="FN248" s="39"/>
      <c r="FO248" s="39"/>
      <c r="FP248" s="39"/>
      <c r="FQ248" s="39"/>
      <c r="FR248" s="39"/>
      <c r="FS248" s="39"/>
      <c r="FT248" s="39"/>
      <c r="FU248" s="39"/>
      <c r="FV248" s="39"/>
      <c r="FW248" s="39"/>
      <c r="FX248" s="39"/>
      <c r="FY248" s="39"/>
      <c r="FZ248" s="39"/>
      <c r="GA248" s="39"/>
      <c r="GB248" s="39"/>
      <c r="GC248" s="39"/>
      <c r="GD248" s="39"/>
      <c r="GE248" s="39"/>
      <c r="GF248" s="39"/>
      <c r="GG248" s="39"/>
      <c r="GH248" s="39"/>
      <c r="GI248" s="39"/>
      <c r="GJ248" s="39"/>
      <c r="GK248" s="39"/>
      <c r="GL248" s="39"/>
      <c r="GM248" s="39"/>
      <c r="GN248" s="39"/>
      <c r="GO248" s="39"/>
      <c r="GP248" s="39"/>
      <c r="GQ248" s="39"/>
      <c r="GR248" s="39"/>
      <c r="GS248" s="39"/>
      <c r="GT248" s="39"/>
      <c r="GU248" s="39"/>
      <c r="GV248" s="39"/>
      <c r="GW248" s="39"/>
      <c r="GX248" s="39"/>
      <c r="GY248" s="39"/>
      <c r="GZ248" s="39"/>
      <c r="HA248" s="39"/>
      <c r="HB248" s="39"/>
      <c r="HC248" s="39"/>
      <c r="HD248" s="39"/>
      <c r="HE248" s="39"/>
      <c r="HF248" s="39"/>
      <c r="HG248" s="39"/>
      <c r="HH248" s="39"/>
      <c r="HI248" s="39"/>
      <c r="HJ248" s="39"/>
      <c r="HK248" s="39"/>
      <c r="HL248" s="39"/>
      <c r="HM248" s="39"/>
      <c r="HN248" s="39"/>
      <c r="HO248" s="39"/>
      <c r="HP248" s="39"/>
      <c r="HQ248" s="39"/>
      <c r="HR248" s="39"/>
      <c r="HS248" s="39"/>
      <c r="HT248" s="39"/>
      <c r="HU248" s="39"/>
      <c r="HV248" s="39"/>
      <c r="HW248" s="39"/>
      <c r="HX248" s="39"/>
      <c r="HY248" s="39"/>
      <c r="HZ248" s="39"/>
      <c r="IA248" s="39"/>
      <c r="IB248" s="39"/>
      <c r="IC248" s="39"/>
      <c r="ID248" s="39"/>
      <c r="IE248" s="39"/>
      <c r="IF248" s="39"/>
      <c r="IG248" s="39"/>
      <c r="IH248" s="39"/>
      <c r="II248" s="39"/>
      <c r="IJ248" s="39"/>
      <c r="IK248" s="39"/>
      <c r="IL248" s="39"/>
      <c r="IM248" s="39"/>
      <c r="IN248" s="39"/>
      <c r="IO248" s="39"/>
      <c r="IP248" s="39"/>
      <c r="IQ248" s="39"/>
      <c r="IR248" s="39"/>
      <c r="IS248" s="39"/>
      <c r="IT248" s="39"/>
      <c r="IU248" s="39"/>
      <c r="IV248" s="39"/>
      <c r="IW248" s="39"/>
    </row>
    <row r="249" customFormat="false" ht="18.75" hidden="false" customHeight="true" outlineLevel="0" collapsed="false">
      <c r="B249" s="43"/>
      <c r="C249" s="43"/>
      <c r="D249" s="44"/>
      <c r="E249" s="44"/>
      <c r="F249" s="45"/>
      <c r="G249" s="18"/>
      <c r="H249" s="18"/>
      <c r="I249" s="18"/>
      <c r="J249" s="19"/>
      <c r="K249" s="18"/>
      <c r="L249" s="18"/>
      <c r="M249" s="18"/>
      <c r="N249" s="18"/>
      <c r="O249" s="19"/>
      <c r="P249" s="18"/>
      <c r="Q249" s="18"/>
      <c r="R249" s="18"/>
      <c r="S249" s="18"/>
      <c r="T249" s="19"/>
      <c r="U249" s="19"/>
      <c r="V249" s="18"/>
      <c r="W249" s="18"/>
      <c r="X249" s="19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</row>
    <row r="250" customFormat="false" ht="12.75" hidden="true" customHeight="false" outlineLevel="0" collapsed="false">
      <c r="B250" s="43"/>
      <c r="C250" s="43"/>
      <c r="D250" s="44"/>
      <c r="E250" s="44"/>
      <c r="F250" s="44" t="s">
        <v>190</v>
      </c>
      <c r="G250" s="18"/>
      <c r="H250" s="18"/>
      <c r="I250" s="18"/>
      <c r="J250" s="19"/>
      <c r="K250" s="18"/>
      <c r="L250" s="18"/>
      <c r="M250" s="18"/>
      <c r="N250" s="18"/>
      <c r="O250" s="19"/>
      <c r="P250" s="18"/>
      <c r="Q250" s="18"/>
      <c r="R250" s="18"/>
      <c r="S250" s="18"/>
      <c r="T250" s="19"/>
      <c r="U250" s="19"/>
      <c r="V250" s="18"/>
      <c r="W250" s="18"/>
      <c r="X250" s="19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</row>
    <row r="251" customFormat="false" ht="12.75" hidden="true" customHeight="false" outlineLevel="0" collapsed="false">
      <c r="B251" s="43"/>
      <c r="C251" s="43"/>
      <c r="D251" s="44"/>
      <c r="E251" s="44"/>
      <c r="F251" s="46" t="s">
        <v>191</v>
      </c>
      <c r="G251" s="18"/>
      <c r="H251" s="18"/>
      <c r="I251" s="18"/>
      <c r="J251" s="19"/>
      <c r="K251" s="18"/>
      <c r="L251" s="18"/>
      <c r="M251" s="18"/>
      <c r="N251" s="18"/>
      <c r="O251" s="19"/>
      <c r="P251" s="18"/>
      <c r="Q251" s="18"/>
      <c r="R251" s="18"/>
      <c r="S251" s="18"/>
      <c r="T251" s="19"/>
      <c r="U251" s="19"/>
      <c r="V251" s="18"/>
      <c r="W251" s="18"/>
      <c r="X251" s="19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</row>
    <row r="252" customFormat="false" ht="12.75" hidden="true" customHeight="false" outlineLevel="0" collapsed="false">
      <c r="B252" s="43"/>
      <c r="C252" s="43"/>
      <c r="D252" s="44"/>
      <c r="E252" s="44"/>
      <c r="F252" s="44" t="s">
        <v>192</v>
      </c>
      <c r="G252" s="18"/>
      <c r="H252" s="18"/>
      <c r="I252" s="18"/>
      <c r="J252" s="19"/>
      <c r="K252" s="18"/>
      <c r="L252" s="18"/>
      <c r="M252" s="18"/>
      <c r="N252" s="18"/>
      <c r="O252" s="19"/>
      <c r="P252" s="18"/>
      <c r="Q252" s="18"/>
      <c r="R252" s="18"/>
      <c r="S252" s="18"/>
      <c r="T252" s="19"/>
      <c r="U252" s="19"/>
      <c r="V252" s="18"/>
      <c r="W252" s="18"/>
      <c r="X252" s="19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</row>
    <row r="253" customFormat="false" ht="12.75" hidden="true" customHeight="false" outlineLevel="0" collapsed="false">
      <c r="B253" s="43"/>
      <c r="C253" s="43"/>
      <c r="D253" s="44"/>
      <c r="E253" s="44"/>
      <c r="F253" s="47" t="s">
        <v>193</v>
      </c>
      <c r="G253" s="18"/>
      <c r="H253" s="18"/>
      <c r="I253" s="18"/>
      <c r="J253" s="19"/>
      <c r="K253" s="18"/>
      <c r="L253" s="18"/>
      <c r="M253" s="18"/>
      <c r="N253" s="18"/>
      <c r="O253" s="19"/>
      <c r="P253" s="18"/>
      <c r="Q253" s="18"/>
      <c r="R253" s="18"/>
      <c r="S253" s="18"/>
      <c r="T253" s="19"/>
      <c r="U253" s="19"/>
      <c r="V253" s="18"/>
      <c r="W253" s="18"/>
      <c r="X253" s="19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</row>
    <row r="254" customFormat="false" ht="12.75" hidden="true" customHeight="false" outlineLevel="0" collapsed="false">
      <c r="B254" s="43"/>
      <c r="C254" s="43"/>
      <c r="D254" s="44"/>
      <c r="E254" s="44"/>
      <c r="F254" s="48" t="s">
        <v>194</v>
      </c>
      <c r="G254" s="18"/>
      <c r="H254" s="18"/>
      <c r="I254" s="18"/>
      <c r="J254" s="19"/>
      <c r="K254" s="18"/>
      <c r="L254" s="18"/>
      <c r="M254" s="18"/>
      <c r="N254" s="18"/>
      <c r="O254" s="19"/>
      <c r="P254" s="18"/>
      <c r="Q254" s="18"/>
      <c r="R254" s="18"/>
      <c r="S254" s="18"/>
      <c r="T254" s="19"/>
      <c r="U254" s="19"/>
      <c r="V254" s="18"/>
      <c r="W254" s="18"/>
      <c r="X254" s="19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</row>
    <row r="255" customFormat="false" ht="12.75" hidden="true" customHeight="false" outlineLevel="0" collapsed="false">
      <c r="B255" s="43"/>
      <c r="C255" s="43"/>
      <c r="D255" s="44"/>
      <c r="E255" s="44"/>
      <c r="F255" s="48"/>
      <c r="G255" s="18"/>
      <c r="H255" s="18"/>
      <c r="I255" s="18"/>
      <c r="J255" s="19"/>
      <c r="K255" s="18"/>
      <c r="L255" s="18"/>
      <c r="M255" s="18"/>
      <c r="N255" s="18"/>
      <c r="O255" s="19"/>
      <c r="P255" s="18"/>
      <c r="Q255" s="18"/>
      <c r="R255" s="18"/>
      <c r="S255" s="18"/>
      <c r="T255" s="19"/>
      <c r="U255" s="19"/>
      <c r="V255" s="18"/>
      <c r="W255" s="18"/>
      <c r="X255" s="19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</row>
    <row r="256" customFormat="false" ht="12.75" hidden="true" customHeight="false" outlineLevel="0" collapsed="false">
      <c r="B256" s="43"/>
      <c r="C256" s="43"/>
      <c r="D256" s="44"/>
      <c r="E256" s="44"/>
      <c r="F256" s="48" t="s">
        <v>195</v>
      </c>
      <c r="G256" s="18"/>
      <c r="H256" s="18"/>
      <c r="I256" s="18"/>
      <c r="J256" s="19"/>
      <c r="K256" s="18"/>
      <c r="L256" s="18"/>
      <c r="M256" s="18"/>
      <c r="N256" s="18"/>
      <c r="O256" s="19"/>
      <c r="P256" s="18"/>
      <c r="Q256" s="18"/>
      <c r="R256" s="18"/>
      <c r="S256" s="18"/>
      <c r="T256" s="19"/>
      <c r="U256" s="19"/>
      <c r="V256" s="18"/>
      <c r="W256" s="18"/>
      <c r="X256" s="19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</row>
    <row r="257" customFormat="false" ht="12.75" hidden="true" customHeight="false" outlineLevel="0" collapsed="false">
      <c r="B257" s="43"/>
      <c r="C257" s="43"/>
      <c r="D257" s="44"/>
      <c r="E257" s="44"/>
      <c r="F257" s="48"/>
      <c r="G257" s="18"/>
      <c r="H257" s="18"/>
      <c r="I257" s="18"/>
      <c r="J257" s="19"/>
      <c r="K257" s="18"/>
      <c r="L257" s="18"/>
      <c r="M257" s="18"/>
      <c r="N257" s="18"/>
      <c r="O257" s="19"/>
      <c r="P257" s="18"/>
      <c r="Q257" s="18"/>
      <c r="R257" s="18"/>
      <c r="S257" s="18"/>
      <c r="T257" s="19"/>
      <c r="U257" s="19"/>
      <c r="V257" s="18"/>
      <c r="W257" s="18"/>
      <c r="X257" s="19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</row>
    <row r="258" customFormat="false" ht="12.75" hidden="true" customHeight="false" outlineLevel="0" collapsed="false">
      <c r="B258" s="43"/>
      <c r="C258" s="43"/>
      <c r="D258" s="44"/>
      <c r="E258" s="44"/>
      <c r="F258" s="48"/>
      <c r="G258" s="18"/>
      <c r="H258" s="18"/>
      <c r="I258" s="18"/>
      <c r="J258" s="19"/>
      <c r="K258" s="18"/>
      <c r="L258" s="18"/>
      <c r="M258" s="18"/>
      <c r="N258" s="18"/>
      <c r="O258" s="19"/>
      <c r="P258" s="18"/>
      <c r="Q258" s="18"/>
      <c r="R258" s="18"/>
      <c r="S258" s="18"/>
      <c r="T258" s="19"/>
      <c r="U258" s="19"/>
      <c r="V258" s="18"/>
      <c r="W258" s="18"/>
      <c r="X258" s="19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</row>
    <row r="259" customFormat="false" ht="12.75" hidden="true" customHeight="false" outlineLevel="0" collapsed="false">
      <c r="B259" s="43"/>
      <c r="C259" s="43"/>
      <c r="D259" s="44"/>
      <c r="E259" s="44"/>
      <c r="F259" s="48"/>
      <c r="G259" s="18"/>
      <c r="H259" s="18"/>
      <c r="I259" s="18"/>
      <c r="J259" s="19"/>
      <c r="K259" s="18"/>
      <c r="L259" s="18"/>
      <c r="M259" s="18"/>
      <c r="N259" s="18"/>
      <c r="O259" s="19"/>
      <c r="P259" s="18"/>
      <c r="Q259" s="18"/>
      <c r="R259" s="18"/>
      <c r="S259" s="18"/>
      <c r="T259" s="19"/>
      <c r="U259" s="19"/>
      <c r="V259" s="18"/>
      <c r="W259" s="18"/>
      <c r="X259" s="19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</row>
    <row r="260" customFormat="false" ht="12.75" hidden="true" customHeight="false" outlineLevel="0" collapsed="false">
      <c r="B260" s="43"/>
      <c r="C260" s="43"/>
      <c r="D260" s="44"/>
      <c r="E260" s="44"/>
      <c r="F260" s="48"/>
      <c r="G260" s="18"/>
      <c r="H260" s="18"/>
      <c r="I260" s="18"/>
      <c r="J260" s="19"/>
      <c r="K260" s="18"/>
      <c r="L260" s="18"/>
      <c r="M260" s="18"/>
      <c r="N260" s="18"/>
      <c r="O260" s="19"/>
      <c r="P260" s="18"/>
      <c r="Q260" s="18"/>
      <c r="R260" s="18"/>
      <c r="S260" s="18"/>
      <c r="T260" s="19"/>
      <c r="U260" s="19"/>
      <c r="V260" s="18"/>
      <c r="W260" s="18"/>
      <c r="X260" s="19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</row>
    <row r="261" customFormat="false" ht="12.75" hidden="true" customHeight="false" outlineLevel="0" collapsed="false">
      <c r="B261" s="43"/>
      <c r="C261" s="43"/>
      <c r="D261" s="44"/>
      <c r="E261" s="44"/>
      <c r="F261" s="48"/>
      <c r="G261" s="18"/>
      <c r="H261" s="18"/>
      <c r="I261" s="18"/>
      <c r="J261" s="19"/>
      <c r="K261" s="18"/>
      <c r="L261" s="18"/>
      <c r="M261" s="18"/>
      <c r="N261" s="18"/>
      <c r="O261" s="19"/>
      <c r="P261" s="18"/>
      <c r="Q261" s="18"/>
      <c r="R261" s="18"/>
      <c r="S261" s="18"/>
      <c r="T261" s="19"/>
      <c r="U261" s="19"/>
      <c r="V261" s="18"/>
      <c r="W261" s="18"/>
      <c r="X261" s="19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</row>
    <row r="262" customFormat="false" ht="12.75" hidden="true" customHeight="false" outlineLevel="0" collapsed="false">
      <c r="B262" s="43"/>
      <c r="C262" s="43"/>
      <c r="D262" s="44"/>
      <c r="E262" s="44"/>
      <c r="F262" s="48"/>
      <c r="G262" s="18"/>
      <c r="H262" s="18"/>
      <c r="I262" s="18"/>
      <c r="J262" s="19"/>
      <c r="K262" s="18"/>
      <c r="L262" s="18"/>
      <c r="M262" s="18"/>
      <c r="N262" s="18"/>
      <c r="O262" s="19"/>
      <c r="P262" s="18"/>
      <c r="Q262" s="18"/>
      <c r="R262" s="18"/>
      <c r="S262" s="18"/>
      <c r="T262" s="19"/>
      <c r="U262" s="19"/>
      <c r="V262" s="18"/>
      <c r="W262" s="18"/>
      <c r="X262" s="19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</row>
    <row r="263" customFormat="false" ht="12.75" hidden="true" customHeight="false" outlineLevel="0" collapsed="false">
      <c r="B263" s="43"/>
      <c r="C263" s="43"/>
      <c r="D263" s="44"/>
      <c r="E263" s="44"/>
      <c r="F263" s="48"/>
      <c r="G263" s="18"/>
      <c r="H263" s="18"/>
      <c r="I263" s="18"/>
      <c r="J263" s="19"/>
      <c r="K263" s="18"/>
      <c r="L263" s="18"/>
      <c r="M263" s="18"/>
      <c r="N263" s="18"/>
      <c r="O263" s="19"/>
      <c r="P263" s="18"/>
      <c r="Q263" s="18"/>
      <c r="R263" s="18"/>
      <c r="S263" s="18"/>
      <c r="T263" s="19"/>
      <c r="U263" s="19"/>
      <c r="V263" s="18"/>
      <c r="W263" s="18"/>
      <c r="X263" s="19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</row>
    <row r="264" customFormat="false" ht="12.75" hidden="true" customHeight="false" outlineLevel="0" collapsed="false">
      <c r="B264" s="43"/>
      <c r="C264" s="43"/>
      <c r="D264" s="44"/>
      <c r="E264" s="44"/>
      <c r="F264" s="48"/>
      <c r="G264" s="18"/>
      <c r="H264" s="18"/>
      <c r="I264" s="18"/>
      <c r="J264" s="19"/>
      <c r="K264" s="18"/>
      <c r="L264" s="18"/>
      <c r="M264" s="18"/>
      <c r="N264" s="18"/>
      <c r="O264" s="19"/>
      <c r="P264" s="18"/>
      <c r="Q264" s="18"/>
      <c r="R264" s="18"/>
      <c r="S264" s="18"/>
      <c r="T264" s="19"/>
      <c r="U264" s="19"/>
      <c r="V264" s="18"/>
      <c r="W264" s="18"/>
      <c r="X264" s="19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</row>
    <row r="265" customFormat="false" ht="12.75" hidden="true" customHeight="false" outlineLevel="0" collapsed="false">
      <c r="B265" s="43"/>
      <c r="C265" s="43"/>
      <c r="D265" s="44"/>
      <c r="E265" s="44"/>
      <c r="F265" s="48"/>
      <c r="G265" s="18"/>
      <c r="H265" s="18"/>
      <c r="I265" s="18"/>
      <c r="J265" s="19"/>
      <c r="K265" s="18"/>
      <c r="L265" s="18"/>
      <c r="M265" s="18"/>
      <c r="N265" s="18"/>
      <c r="O265" s="19"/>
      <c r="P265" s="18"/>
      <c r="Q265" s="18"/>
      <c r="R265" s="18"/>
      <c r="S265" s="18"/>
      <c r="T265" s="19"/>
      <c r="U265" s="19"/>
      <c r="V265" s="18"/>
      <c r="W265" s="18"/>
      <c r="X265" s="19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</row>
    <row r="266" customFormat="false" ht="12.75" hidden="false" customHeight="false" outlineLevel="0" collapsed="false">
      <c r="B266" s="3" t="s">
        <v>196</v>
      </c>
      <c r="C266" s="3"/>
      <c r="G266" s="18"/>
      <c r="H266" s="18"/>
      <c r="I266" s="18"/>
      <c r="J266" s="19"/>
      <c r="K266" s="18"/>
      <c r="L266" s="18"/>
      <c r="M266" s="18"/>
      <c r="N266" s="18"/>
      <c r="O266" s="19"/>
      <c r="P266" s="18"/>
      <c r="Q266" s="18"/>
      <c r="R266" s="18"/>
      <c r="S266" s="18"/>
      <c r="T266" s="19"/>
      <c r="U266" s="19"/>
      <c r="V266" s="18"/>
      <c r="W266" s="18"/>
      <c r="X266" s="19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</row>
    <row r="267" customFormat="false" ht="12.75" hidden="false" customHeight="false" outlineLevel="0" collapsed="false">
      <c r="C267" s="1" t="s">
        <v>197</v>
      </c>
      <c r="G267" s="18" t="n">
        <v>-4.218</v>
      </c>
      <c r="H267" s="18" t="n">
        <v>-9.051</v>
      </c>
      <c r="I267" s="18" t="n">
        <v>-1.848</v>
      </c>
      <c r="J267" s="19" t="n">
        <f aca="false">SUM(G267:I267)</f>
        <v>-15.117</v>
      </c>
      <c r="K267" s="18"/>
      <c r="L267" s="18" t="n">
        <v>-8.705</v>
      </c>
      <c r="M267" s="18" t="n">
        <v>-7.1</v>
      </c>
      <c r="N267" s="18" t="n">
        <v>-10.3</v>
      </c>
      <c r="O267" s="19" t="n">
        <f aca="false">SUM(L267:N267)</f>
        <v>-26.105</v>
      </c>
      <c r="P267" s="18"/>
      <c r="Q267" s="18" t="n">
        <v>-6.1</v>
      </c>
      <c r="R267" s="18" t="n">
        <v>-6.4</v>
      </c>
      <c r="S267" s="18" t="n">
        <v>-7.1</v>
      </c>
      <c r="T267" s="19" t="n">
        <f aca="false">SUM(Q267:S267)</f>
        <v>-19.6</v>
      </c>
      <c r="U267" s="19"/>
      <c r="V267" s="18" t="n">
        <v>-2.8</v>
      </c>
      <c r="W267" s="18"/>
      <c r="X267" s="19" t="n">
        <f aca="false">T267+O267+J267+V267</f>
        <v>-63.622</v>
      </c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</row>
    <row r="268" customFormat="false" ht="12.75" hidden="false" customHeight="false" outlineLevel="0" collapsed="false">
      <c r="C268" s="1" t="s">
        <v>198</v>
      </c>
      <c r="G268" s="18" t="n">
        <f aca="false">-0.027-0.029</f>
        <v>-0.056</v>
      </c>
      <c r="H268" s="18" t="n">
        <f aca="false">-0.027-0.031</f>
        <v>-0.058</v>
      </c>
      <c r="I268" s="18" t="n">
        <f aca="false">-0.026-0.033</f>
        <v>-0.059</v>
      </c>
      <c r="J268" s="19" t="n">
        <f aca="false">SUM(G268:I268)</f>
        <v>-0.173</v>
      </c>
      <c r="K268" s="18"/>
      <c r="L268" s="18" t="n">
        <f aca="false">-0.028-0.033</f>
        <v>-0.061</v>
      </c>
      <c r="M268" s="18" t="n">
        <v>-0.1</v>
      </c>
      <c r="N268" s="18" t="n">
        <v>-0.1</v>
      </c>
      <c r="O268" s="19" t="n">
        <f aca="false">SUM(L268:N268)</f>
        <v>-0.261</v>
      </c>
      <c r="P268" s="18"/>
      <c r="Q268" s="18" t="n">
        <v>-0.1</v>
      </c>
      <c r="R268" s="18" t="n">
        <v>-0.1</v>
      </c>
      <c r="S268" s="18" t="n">
        <v>-0.1</v>
      </c>
      <c r="T268" s="19" t="n">
        <f aca="false">SUM(Q268:S268)</f>
        <v>-0.3</v>
      </c>
      <c r="U268" s="19"/>
      <c r="V268" s="18"/>
      <c r="W268" s="18"/>
      <c r="X268" s="19" t="n">
        <f aca="false">T268+O268+J268+V268</f>
        <v>-0.734</v>
      </c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</row>
    <row r="269" customFormat="false" ht="12.75" hidden="false" customHeight="false" outlineLevel="0" collapsed="false">
      <c r="C269" s="1" t="s">
        <v>199</v>
      </c>
      <c r="G269" s="18" t="n">
        <f aca="false">-0.598</f>
        <v>-0.598</v>
      </c>
      <c r="H269" s="18" t="n">
        <v>-5.373</v>
      </c>
      <c r="I269" s="18" t="n">
        <v>-0.575</v>
      </c>
      <c r="J269" s="19" t="n">
        <f aca="false">SUM(G269:I269)</f>
        <v>-6.546</v>
      </c>
      <c r="K269" s="18"/>
      <c r="L269" s="18" t="n">
        <v>-0.56</v>
      </c>
      <c r="M269" s="18" t="n">
        <v>-0.5</v>
      </c>
      <c r="N269" s="18" t="n">
        <v>-0.7</v>
      </c>
      <c r="O269" s="19" t="n">
        <f aca="false">SUM(L269:N269)</f>
        <v>-1.76</v>
      </c>
      <c r="P269" s="18"/>
      <c r="Q269" s="18" t="n">
        <v>-0.7</v>
      </c>
      <c r="R269" s="18" t="n">
        <v>-0.7</v>
      </c>
      <c r="S269" s="18" t="n">
        <v>-0.9</v>
      </c>
      <c r="T269" s="19" t="n">
        <f aca="false">SUM(Q269:S269)</f>
        <v>-2.3</v>
      </c>
      <c r="U269" s="19"/>
      <c r="V269" s="18"/>
      <c r="W269" s="18"/>
      <c r="X269" s="19" t="n">
        <f aca="false">T269+O269+J269+V269</f>
        <v>-10.606</v>
      </c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</row>
    <row r="270" customFormat="false" ht="12.75" hidden="false" customHeight="false" outlineLevel="0" collapsed="false">
      <c r="C270" s="1" t="s">
        <v>200</v>
      </c>
      <c r="G270" s="18" t="n">
        <f aca="false">-0.275-0.02-0.26</f>
        <v>-0.555</v>
      </c>
      <c r="H270" s="18" t="n">
        <f aca="false">-0.01-0.223-0.005</f>
        <v>-0.238</v>
      </c>
      <c r="I270" s="18" t="n">
        <f aca="false">-0.04-0.076-0.005</f>
        <v>-0.121</v>
      </c>
      <c r="J270" s="19" t="n">
        <f aca="false">SUM(G270:I270)</f>
        <v>-0.914</v>
      </c>
      <c r="K270" s="18"/>
      <c r="L270" s="18" t="n">
        <f aca="false">-0.051-2.978</f>
        <v>-3.029</v>
      </c>
      <c r="M270" s="18" t="n">
        <v>-0.4</v>
      </c>
      <c r="N270" s="18" t="n">
        <v>-0.9</v>
      </c>
      <c r="O270" s="19" t="n">
        <f aca="false">SUM(L270:N270)</f>
        <v>-4.329</v>
      </c>
      <c r="P270" s="18"/>
      <c r="Q270" s="18" t="n">
        <v>-0.7</v>
      </c>
      <c r="R270" s="18" t="n">
        <v>-0.1</v>
      </c>
      <c r="S270" s="18" t="n">
        <v>-0.7</v>
      </c>
      <c r="T270" s="19" t="n">
        <f aca="false">SUM(Q270:S270)</f>
        <v>-1.5</v>
      </c>
      <c r="U270" s="19"/>
      <c r="V270" s="18" t="n">
        <v>-0.5</v>
      </c>
      <c r="W270" s="18"/>
      <c r="X270" s="19" t="n">
        <f aca="false">T270+O270+J270+V270</f>
        <v>-7.243</v>
      </c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</row>
    <row r="271" customFormat="false" ht="12.75" hidden="false" customHeight="false" outlineLevel="0" collapsed="false">
      <c r="C271" s="1" t="s">
        <v>201</v>
      </c>
      <c r="G271" s="18" t="n">
        <v>0</v>
      </c>
      <c r="H271" s="18" t="n">
        <v>0</v>
      </c>
      <c r="I271" s="18" t="n">
        <v>0</v>
      </c>
      <c r="J271" s="19" t="n">
        <f aca="false">SUM(G271:I271)</f>
        <v>0</v>
      </c>
      <c r="K271" s="18"/>
      <c r="L271" s="49" t="n">
        <v>3.4</v>
      </c>
      <c r="M271" s="49" t="n">
        <v>-233.7</v>
      </c>
      <c r="N271" s="49" t="n">
        <v>5.9</v>
      </c>
      <c r="O271" s="19" t="n">
        <f aca="false">SUM(L271:N271)</f>
        <v>-224.4</v>
      </c>
      <c r="P271" s="18"/>
      <c r="Q271" s="18" t="n">
        <v>-247.2</v>
      </c>
      <c r="R271" s="18" t="n">
        <v>-96</v>
      </c>
      <c r="S271" s="18" t="n">
        <v>-62.1</v>
      </c>
      <c r="T271" s="19" t="n">
        <f aca="false">SUM(Q271:S271)</f>
        <v>-405.3</v>
      </c>
      <c r="U271" s="19"/>
      <c r="V271" s="18" t="n">
        <v>-113.3</v>
      </c>
      <c r="W271" s="18"/>
      <c r="X271" s="19" t="n">
        <f aca="false">T271+O271+J271+V271</f>
        <v>-743</v>
      </c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</row>
    <row r="272" customFormat="false" ht="12.75" hidden="false" customHeight="false" outlineLevel="0" collapsed="false">
      <c r="B272" s="50"/>
      <c r="C272" s="1" t="s">
        <v>202</v>
      </c>
      <c r="D272" s="51"/>
      <c r="E272" s="51"/>
      <c r="F272" s="51"/>
      <c r="G272" s="24" t="n">
        <f aca="false">SUM(G267:G271)</f>
        <v>-5.427</v>
      </c>
      <c r="H272" s="24" t="n">
        <f aca="false">SUM(H267:H271)</f>
        <v>-14.72</v>
      </c>
      <c r="I272" s="24" t="n">
        <f aca="false">SUM(I267:I271)</f>
        <v>-2.603</v>
      </c>
      <c r="J272" s="25" t="n">
        <f aca="false">SUM(J267:J271)</f>
        <v>-22.75</v>
      </c>
      <c r="K272" s="18"/>
      <c r="L272" s="24" t="n">
        <f aca="false">SUM(L267:L271)</f>
        <v>-8.955</v>
      </c>
      <c r="M272" s="24" t="n">
        <f aca="false">SUM(M267:M271)</f>
        <v>-241.8</v>
      </c>
      <c r="N272" s="24" t="n">
        <f aca="false">SUM(N267:N271)</f>
        <v>-6.1</v>
      </c>
      <c r="O272" s="25" t="n">
        <f aca="false">SUM(O267:O271)</f>
        <v>-256.855</v>
      </c>
      <c r="P272" s="18"/>
      <c r="Q272" s="24" t="n">
        <f aca="false">SUM(Q267:Q271)</f>
        <v>-254.8</v>
      </c>
      <c r="R272" s="24" t="n">
        <f aca="false">SUM(R267:R271)</f>
        <v>-103.3</v>
      </c>
      <c r="S272" s="24" t="n">
        <f aca="false">SUM(S267:S271)</f>
        <v>-70.9</v>
      </c>
      <c r="T272" s="25" t="n">
        <f aca="false">SUM(T267:T271)</f>
        <v>-429</v>
      </c>
      <c r="U272" s="26"/>
      <c r="V272" s="24" t="n">
        <f aca="false">SUM(V267:V271)</f>
        <v>-116.6</v>
      </c>
      <c r="W272" s="18"/>
      <c r="X272" s="25" t="n">
        <f aca="false">SUM(X267:X271)</f>
        <v>-825.205</v>
      </c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</row>
    <row r="273" customFormat="false" ht="12.75" hidden="false" customHeight="false" outlineLevel="0" collapsed="false">
      <c r="B273" s="50"/>
      <c r="C273" s="51"/>
      <c r="D273" s="51"/>
      <c r="E273" s="51"/>
      <c r="F273" s="51"/>
      <c r="G273" s="18"/>
      <c r="H273" s="18"/>
      <c r="I273" s="18"/>
      <c r="J273" s="19"/>
      <c r="K273" s="18"/>
      <c r="L273" s="18"/>
      <c r="M273" s="18"/>
      <c r="N273" s="18"/>
      <c r="O273" s="19"/>
      <c r="P273" s="18"/>
      <c r="Q273" s="18"/>
      <c r="R273" s="18"/>
      <c r="S273" s="18"/>
      <c r="T273" s="19"/>
      <c r="U273" s="19"/>
      <c r="V273" s="18"/>
      <c r="W273" s="18"/>
      <c r="X273" s="19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</row>
    <row r="274" customFormat="false" ht="12.75" hidden="false" customHeight="false" outlineLevel="0" collapsed="false">
      <c r="A274" s="3"/>
      <c r="B274" s="20" t="s">
        <v>203</v>
      </c>
      <c r="C274" s="52"/>
      <c r="D274" s="20"/>
      <c r="E274" s="20"/>
      <c r="F274" s="20"/>
      <c r="G274" s="19" t="n">
        <f aca="false">G272+G248</f>
        <v>1206.273</v>
      </c>
      <c r="H274" s="19" t="n">
        <f aca="false">H272+H248</f>
        <v>-83.3199999999997</v>
      </c>
      <c r="I274" s="19" t="n">
        <f aca="false">I272+I248</f>
        <v>281.797</v>
      </c>
      <c r="J274" s="19" t="n">
        <f aca="false">J272+J248</f>
        <v>1404.75</v>
      </c>
      <c r="K274" s="19"/>
      <c r="L274" s="19" t="n">
        <f aca="false">L272+L248</f>
        <v>-847.355</v>
      </c>
      <c r="M274" s="19" t="n">
        <f aca="false">M272+M248</f>
        <v>864.6</v>
      </c>
      <c r="N274" s="19" t="n">
        <f aca="false">N272+N248</f>
        <v>-186</v>
      </c>
      <c r="O274" s="19" t="n">
        <f aca="false">O272+O248</f>
        <v>-168.755</v>
      </c>
      <c r="P274" s="19"/>
      <c r="Q274" s="19" t="n">
        <f aca="false">Q272+Q248</f>
        <v>-287.2</v>
      </c>
      <c r="R274" s="19" t="n">
        <f aca="false">R272+R248</f>
        <v>-256.7</v>
      </c>
      <c r="S274" s="19" t="n">
        <f aca="false">S272+S248</f>
        <v>1475.5</v>
      </c>
      <c r="T274" s="19" t="n">
        <f aca="false">T272+T248</f>
        <v>936.100000000002</v>
      </c>
      <c r="U274" s="19"/>
      <c r="V274" s="19" t="n">
        <f aca="false">V272+V248</f>
        <v>-795</v>
      </c>
      <c r="W274" s="19"/>
      <c r="X274" s="19" t="n">
        <f aca="false">X272+X248</f>
        <v>1384.795</v>
      </c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  <c r="IV274" s="3"/>
      <c r="IW274" s="3"/>
    </row>
    <row r="275" customFormat="false" ht="12.75" hidden="false" customHeight="false" outlineLevel="0" collapsed="false">
      <c r="B275" s="3"/>
      <c r="G275" s="18"/>
      <c r="H275" s="18"/>
      <c r="I275" s="18"/>
      <c r="J275" s="19"/>
      <c r="K275" s="18"/>
      <c r="L275" s="18"/>
      <c r="M275" s="18"/>
      <c r="N275" s="18"/>
      <c r="O275" s="19"/>
      <c r="P275" s="18"/>
      <c r="Q275" s="18"/>
      <c r="R275" s="18"/>
      <c r="S275" s="18"/>
      <c r="T275" s="19"/>
      <c r="U275" s="19"/>
      <c r="V275" s="18"/>
      <c r="W275" s="18"/>
      <c r="X275" s="19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</row>
    <row r="276" customFormat="false" ht="12.75" hidden="false" customHeight="false" outlineLevel="0" collapsed="false">
      <c r="V276" s="1"/>
    </row>
    <row r="278" customFormat="false" ht="12.75" hidden="false" customHeight="false" outlineLevel="0" collapsed="false">
      <c r="C278" s="53"/>
    </row>
    <row r="279" customFormat="false" ht="12.75" hidden="false" customHeight="false" outlineLevel="0" collapsed="false">
      <c r="B279" s="53"/>
      <c r="C279" s="53"/>
    </row>
    <row r="280" customFormat="false" ht="12.75" hidden="false" customHeight="false" outlineLevel="0" collapsed="false">
      <c r="B280" s="1"/>
      <c r="C280" s="1"/>
    </row>
    <row r="281" customFormat="false" ht="12.75" hidden="false" customHeight="false" outlineLevel="0" collapsed="false">
      <c r="B281" s="1"/>
      <c r="C281" s="1"/>
    </row>
    <row r="282" customFormat="false" ht="12.75" hidden="false" customHeight="false" outlineLevel="0" collapsed="false">
      <c r="B282" s="1"/>
      <c r="C282" s="1"/>
    </row>
    <row r="283" customFormat="false" ht="12.75" hidden="false" customHeight="false" outlineLevel="0" collapsed="false">
      <c r="B283" s="1"/>
      <c r="C283" s="1"/>
    </row>
    <row r="284" customFormat="false" ht="12.75" hidden="false" customHeight="false" outlineLevel="0" collapsed="false">
      <c r="B284" s="1"/>
      <c r="C284" s="1"/>
    </row>
    <row r="285" customFormat="false" ht="12.75" hidden="false" customHeight="false" outlineLevel="0" collapsed="false">
      <c r="B285" s="1"/>
      <c r="C285" s="1"/>
    </row>
    <row r="286" customFormat="false" ht="12.75" hidden="false" customHeight="false" outlineLevel="0" collapsed="false">
      <c r="B286" s="1"/>
      <c r="C286" s="1"/>
    </row>
    <row r="287" customFormat="false" ht="12.75" hidden="false" customHeight="false" outlineLevel="0" collapsed="false">
      <c r="B287" s="1"/>
      <c r="C287" s="1"/>
    </row>
    <row r="288" customFormat="false" ht="12.75" hidden="false" customHeight="false" outlineLevel="0" collapsed="false">
      <c r="B288" s="1"/>
      <c r="C288" s="1"/>
    </row>
    <row r="289" customFormat="false" ht="12.75" hidden="false" customHeight="false" outlineLevel="0" collapsed="false">
      <c r="B289" s="1"/>
      <c r="C289" s="1"/>
    </row>
    <row r="290" customFormat="false" ht="12.75" hidden="false" customHeight="false" outlineLevel="0" collapsed="false">
      <c r="B290" s="1"/>
      <c r="C290" s="1"/>
    </row>
    <row r="291" customFormat="false" ht="12.75" hidden="false" customHeight="false" outlineLevel="0" collapsed="false">
      <c r="B291" s="1"/>
      <c r="C291" s="1"/>
    </row>
    <row r="292" customFormat="false" ht="12.75" hidden="false" customHeight="false" outlineLevel="0" collapsed="false">
      <c r="B292" s="1"/>
      <c r="C292" s="1"/>
    </row>
    <row r="293" customFormat="false" ht="12.75" hidden="false" customHeight="false" outlineLevel="0" collapsed="false">
      <c r="B293" s="1"/>
      <c r="C293" s="1"/>
    </row>
    <row r="294" customFormat="false" ht="12.75" hidden="false" customHeight="false" outlineLevel="0" collapsed="false">
      <c r="B294" s="1"/>
      <c r="C294" s="1"/>
    </row>
    <row r="295" customFormat="false" ht="12.75" hidden="false" customHeight="false" outlineLevel="0" collapsed="false">
      <c r="B295" s="1"/>
      <c r="C295" s="1"/>
    </row>
    <row r="296" customFormat="false" ht="12.75" hidden="false" customHeight="false" outlineLevel="0" collapsed="false">
      <c r="B296" s="1"/>
      <c r="C296" s="1"/>
    </row>
    <row r="297" customFormat="false" ht="12.75" hidden="false" customHeight="false" outlineLevel="0" collapsed="false">
      <c r="B297" s="1"/>
      <c r="C297" s="1"/>
    </row>
    <row r="298" customFormat="false" ht="12.75" hidden="false" customHeight="false" outlineLevel="0" collapsed="false">
      <c r="B298" s="1"/>
      <c r="C298" s="1"/>
    </row>
    <row r="299" customFormat="false" ht="12.75" hidden="false" customHeight="false" outlineLevel="0" collapsed="false">
      <c r="B299" s="1"/>
      <c r="C299" s="1"/>
    </row>
    <row r="300" customFormat="false" ht="12.75" hidden="false" customHeight="false" outlineLevel="0" collapsed="false">
      <c r="B300" s="1"/>
      <c r="C300" s="1"/>
    </row>
    <row r="301" customFormat="false" ht="12.75" hidden="false" customHeight="false" outlineLevel="0" collapsed="false">
      <c r="B301" s="1"/>
      <c r="C301" s="1"/>
    </row>
    <row r="302" customFormat="false" ht="12.75" hidden="false" customHeight="false" outlineLevel="0" collapsed="false">
      <c r="B302" s="53" t="str">
        <f aca="true">CELL("filename")</f>
        <v>'file:///mnt/12tb/@roms/datasets/enron/EDRM Enron Email Data Set v2 XML/filtered-attachments/xls/DCFby_QTR_thru_102001.xls'#$Sheet1</v>
      </c>
      <c r="C302" s="1"/>
    </row>
    <row r="303" customFormat="false" ht="12.75" hidden="false" customHeight="false" outlineLevel="0" collapsed="false">
      <c r="B303" s="50"/>
      <c r="C303" s="50"/>
      <c r="D303" s="54"/>
      <c r="E303" s="54"/>
      <c r="F303" s="54"/>
    </row>
    <row r="304" customFormat="false" ht="12.75" hidden="false" customHeight="false" outlineLevel="0" collapsed="false">
      <c r="D304" s="55" t="s">
        <v>204</v>
      </c>
    </row>
    <row r="305" customFormat="false" ht="12.75" hidden="false" customHeight="false" outlineLevel="0" collapsed="false">
      <c r="D305" s="1" t="n">
        <v>1</v>
      </c>
      <c r="E305" s="28" t="s">
        <v>205</v>
      </c>
    </row>
    <row r="306" customFormat="false" ht="12.75" hidden="false" customHeight="false" outlineLevel="0" collapsed="false">
      <c r="D306" s="1" t="n">
        <v>2</v>
      </c>
      <c r="E306" s="1" t="s">
        <v>206</v>
      </c>
    </row>
    <row r="307" customFormat="false" ht="12.75" hidden="false" customHeight="false" outlineLevel="0" collapsed="false">
      <c r="D307" s="1" t="n">
        <v>3</v>
      </c>
      <c r="E307" s="1" t="s">
        <v>207</v>
      </c>
    </row>
    <row r="308" customFormat="false" ht="12.75" hidden="false" customHeight="false" outlineLevel="0" collapsed="false">
      <c r="D308" s="1" t="n">
        <v>4</v>
      </c>
      <c r="E308" s="1" t="s">
        <v>208</v>
      </c>
    </row>
    <row r="309" customFormat="false" ht="12.75" hidden="false" customHeight="false" outlineLevel="0" collapsed="false">
      <c r="F309" s="1" t="s">
        <v>209</v>
      </c>
    </row>
    <row r="310" customFormat="false" ht="12.75" hidden="false" customHeight="false" outlineLevel="0" collapsed="false">
      <c r="F310" s="1" t="s">
        <v>210</v>
      </c>
    </row>
    <row r="311" customFormat="false" ht="12.75" hidden="false" customHeight="false" outlineLevel="0" collapsed="false">
      <c r="F311" s="1" t="s">
        <v>211</v>
      </c>
    </row>
    <row r="312" customFormat="false" ht="12.75" hidden="false" customHeight="false" outlineLevel="0" collapsed="false">
      <c r="D312" s="1" t="n">
        <v>5</v>
      </c>
      <c r="E312" s="1" t="s">
        <v>212</v>
      </c>
    </row>
    <row r="313" customFormat="false" ht="12.75" hidden="false" customHeight="false" outlineLevel="0" collapsed="false">
      <c r="F313" s="1" t="s">
        <v>213</v>
      </c>
    </row>
    <row r="314" customFormat="false" ht="12.75" hidden="false" customHeight="false" outlineLevel="0" collapsed="false">
      <c r="F314" s="1" t="s">
        <v>214</v>
      </c>
    </row>
    <row r="315" customFormat="false" ht="12.75" hidden="false" customHeight="false" outlineLevel="0" collapsed="false">
      <c r="F315" s="1" t="s">
        <v>215</v>
      </c>
    </row>
    <row r="316" customFormat="false" ht="12.75" hidden="false" customHeight="false" outlineLevel="0" collapsed="false">
      <c r="D316" s="1" t="n">
        <v>6</v>
      </c>
    </row>
  </sheetData>
  <mergeCells count="3">
    <mergeCell ref="B1:X1"/>
    <mergeCell ref="B2:X2"/>
    <mergeCell ref="B3:X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66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2001-10-05T18:20:56Z</dcterms:created>
  <dc:creator>llong</dc:creator>
  <dc:description/>
  <dc:language>en-US</dc:language>
  <cp:lastModifiedBy>llong</cp:lastModifiedBy>
  <cp:lastPrinted>2001-10-24T17:04:40Z</cp:lastPrinted>
  <dcterms:modified xsi:type="dcterms:W3CDTF">2001-10-24T18:17:00Z</dcterms:modified>
  <cp:revision>0</cp:revision>
  <dc:subject/>
  <dc:title/>
</cp:coreProperties>
</file>